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15" windowWidth="24240" windowHeight="11385" firstSheet="8" activeTab="10"/>
  </bookViews>
  <sheets>
    <sheet name="ХЖУ" sheetId="1" r:id="rId1"/>
    <sheet name="ШМЛ" sheetId="2" r:id="rId2"/>
    <sheet name="СПК" sheetId="3" r:id="rId3"/>
    <sheet name="КОУ" sheetId="4" r:id="rId4"/>
    <sheet name="ПМУ" sheetId="5" r:id="rId5"/>
    <sheet name="ЗТТ" sheetId="6" r:id="rId6"/>
    <sheet name="КПТТ" sheetId="7" r:id="rId7"/>
    <sheet name="КГПТ (2)" sheetId="22" r:id="rId8"/>
    <sheet name="ЗабТПТиС" sheetId="8" r:id="rId9"/>
    <sheet name="ЧТКУ" sheetId="9" r:id="rId10"/>
    <sheet name="АПК" sheetId="10" r:id="rId11"/>
    <sheet name="ЗабГосК" sheetId="11" r:id="rId12"/>
    <sheet name="ЗабГорК" sheetId="12" r:id="rId13"/>
    <sheet name="КГПТ" sheetId="13" r:id="rId14"/>
    <sheet name="МАПТ" sheetId="14" r:id="rId15"/>
    <sheet name="ЧТОТИБ" sheetId="15" r:id="rId16"/>
    <sheet name="ЧТОТиБ_ГЗ_на 01.09.21" sheetId="23" r:id="rId17"/>
    <sheet name="НАТ" sheetId="16" r:id="rId18"/>
    <sheet name="ПГК" sheetId="17" r:id="rId19"/>
    <sheet name="ЧПК" sheetId="18" r:id="rId20"/>
    <sheet name="ЧПТК" sheetId="19" r:id="rId21"/>
  </sheets>
  <calcPr calcId="144525"/>
</workbook>
</file>

<file path=xl/calcChain.xml><?xml version="1.0" encoding="utf-8"?>
<calcChain xmlns="http://schemas.openxmlformats.org/spreadsheetml/2006/main">
  <c r="E41" i="23" l="1"/>
  <c r="G40" i="23"/>
  <c r="D39" i="23"/>
  <c r="F39" i="23" s="1"/>
  <c r="E34" i="23"/>
  <c r="D34" i="23"/>
  <c r="C34" i="23"/>
  <c r="B34" i="23"/>
  <c r="F33" i="23"/>
  <c r="F34" i="23" s="1"/>
  <c r="E29" i="23"/>
  <c r="D29" i="23"/>
  <c r="C29" i="23"/>
  <c r="B29" i="23"/>
  <c r="G28" i="23"/>
  <c r="F27" i="23"/>
  <c r="F29" i="23" s="1"/>
  <c r="E22" i="23"/>
  <c r="D22" i="23"/>
  <c r="C22" i="23"/>
  <c r="B22" i="23"/>
  <c r="G21" i="23"/>
  <c r="G20" i="23"/>
  <c r="F19" i="23"/>
  <c r="G19" i="23" s="1"/>
  <c r="F18" i="23"/>
  <c r="G18" i="23" s="1"/>
  <c r="G17" i="23"/>
  <c r="G16" i="23"/>
  <c r="F15" i="23"/>
  <c r="G15" i="23" s="1"/>
  <c r="F14" i="23"/>
  <c r="G14" i="23" s="1"/>
  <c r="F13" i="23"/>
  <c r="G13" i="23" s="1"/>
  <c r="G12" i="23"/>
  <c r="F11" i="23"/>
  <c r="G11" i="23" s="1"/>
  <c r="G10" i="23"/>
  <c r="F9" i="23"/>
  <c r="G9" i="23" s="1"/>
  <c r="F8" i="23"/>
  <c r="G8" i="23" s="1"/>
  <c r="G7" i="23"/>
  <c r="G6" i="23"/>
  <c r="G5" i="23"/>
  <c r="F4" i="23"/>
  <c r="F22" i="23" s="1"/>
  <c r="G39" i="23" l="1"/>
  <c r="G41" i="23" s="1"/>
  <c r="F41" i="23"/>
  <c r="G27" i="23"/>
  <c r="G29" i="23" s="1"/>
  <c r="G33" i="23"/>
  <c r="G34" i="23" s="1"/>
  <c r="G4" i="23"/>
  <c r="G22" i="23" s="1"/>
  <c r="I29" i="23" s="1"/>
  <c r="G22" i="22" l="1"/>
  <c r="G23" i="22" s="1"/>
  <c r="F17" i="22"/>
  <c r="E17" i="22"/>
  <c r="D17" i="22"/>
  <c r="C17" i="22"/>
  <c r="B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17" i="22" s="1"/>
  <c r="E43" i="15" l="1"/>
  <c r="B43" i="15"/>
  <c r="D42" i="15"/>
  <c r="F42" i="15" s="1"/>
  <c r="G42" i="15" s="1"/>
  <c r="F41" i="15"/>
  <c r="D41" i="15"/>
  <c r="D43" i="15" s="1"/>
  <c r="H42" i="19"/>
  <c r="I42" i="19" s="1"/>
  <c r="H41" i="19"/>
  <c r="I41" i="19" s="1"/>
  <c r="F35" i="19"/>
  <c r="E35" i="19"/>
  <c r="D35" i="19"/>
  <c r="C35" i="19"/>
  <c r="B35" i="19"/>
  <c r="G34" i="19"/>
  <c r="G33" i="19"/>
  <c r="G32" i="19"/>
  <c r="G31" i="19"/>
  <c r="G35" i="19" s="1"/>
  <c r="F26" i="19"/>
  <c r="E26" i="19"/>
  <c r="D26" i="19"/>
  <c r="C26" i="19"/>
  <c r="B26" i="19"/>
  <c r="G25" i="19"/>
  <c r="G24" i="19"/>
  <c r="G23" i="19"/>
  <c r="F18" i="19"/>
  <c r="E18" i="19"/>
  <c r="D18" i="19"/>
  <c r="C18" i="19"/>
  <c r="B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18" i="19" s="1"/>
  <c r="G4" i="19"/>
  <c r="I25" i="18"/>
  <c r="H25" i="18"/>
  <c r="E19" i="18"/>
  <c r="C19" i="18"/>
  <c r="B19" i="18"/>
  <c r="H18" i="18"/>
  <c r="D18" i="18"/>
  <c r="F18" i="18" s="1"/>
  <c r="F17" i="18"/>
  <c r="H17" i="18" s="1"/>
  <c r="D17" i="18"/>
  <c r="D16" i="18"/>
  <c r="E11" i="18"/>
  <c r="C11" i="18"/>
  <c r="B11" i="18"/>
  <c r="F10" i="18"/>
  <c r="H10" i="18" s="1"/>
  <c r="D10" i="18"/>
  <c r="D9" i="18"/>
  <c r="F9" i="18" s="1"/>
  <c r="H9" i="18" s="1"/>
  <c r="F8" i="18"/>
  <c r="H8" i="18" s="1"/>
  <c r="D8" i="18"/>
  <c r="D7" i="18"/>
  <c r="F7" i="18" s="1"/>
  <c r="H7" i="18" s="1"/>
  <c r="F6" i="18"/>
  <c r="H6" i="18" s="1"/>
  <c r="D6" i="18"/>
  <c r="D5" i="18"/>
  <c r="F5" i="18" s="1"/>
  <c r="H5" i="18" s="1"/>
  <c r="F4" i="18"/>
  <c r="H4" i="18" s="1"/>
  <c r="D4" i="18"/>
  <c r="I39" i="17"/>
  <c r="H39" i="17"/>
  <c r="I38" i="17"/>
  <c r="H38" i="17"/>
  <c r="I37" i="17"/>
  <c r="H37" i="17"/>
  <c r="F31" i="17"/>
  <c r="E31" i="17"/>
  <c r="D31" i="17"/>
  <c r="C31" i="17"/>
  <c r="B31" i="17"/>
  <c r="G30" i="17"/>
  <c r="G29" i="17"/>
  <c r="G28" i="17"/>
  <c r="G27" i="17"/>
  <c r="G26" i="17"/>
  <c r="G31" i="17" s="1"/>
  <c r="G20" i="17"/>
  <c r="F15" i="17"/>
  <c r="E15" i="17"/>
  <c r="D15" i="17"/>
  <c r="C15" i="17"/>
  <c r="B15" i="17"/>
  <c r="G14" i="17"/>
  <c r="G13" i="17"/>
  <c r="G12" i="17"/>
  <c r="G11" i="17"/>
  <c r="G10" i="17"/>
  <c r="G9" i="17"/>
  <c r="G8" i="17"/>
  <c r="G7" i="17"/>
  <c r="G6" i="17"/>
  <c r="G5" i="17"/>
  <c r="G4" i="17"/>
  <c r="G15" i="17" s="1"/>
  <c r="H31" i="16"/>
  <c r="I31" i="16" s="1"/>
  <c r="H30" i="16"/>
  <c r="I30" i="16" s="1"/>
  <c r="F24" i="16"/>
  <c r="E24" i="16"/>
  <c r="D24" i="16"/>
  <c r="C24" i="16"/>
  <c r="B24" i="16"/>
  <c r="G23" i="16"/>
  <c r="G22" i="16"/>
  <c r="G21" i="16"/>
  <c r="G20" i="16"/>
  <c r="G19" i="16"/>
  <c r="F14" i="16"/>
  <c r="E14" i="16"/>
  <c r="D14" i="16"/>
  <c r="C14" i="16"/>
  <c r="B14" i="16"/>
  <c r="G13" i="16"/>
  <c r="G12" i="16"/>
  <c r="G11" i="16"/>
  <c r="G10" i="16"/>
  <c r="G9" i="16"/>
  <c r="G8" i="16"/>
  <c r="G7" i="16"/>
  <c r="G6" i="16"/>
  <c r="G5" i="16"/>
  <c r="G14" i="16" s="1"/>
  <c r="G4" i="16"/>
  <c r="E36" i="15"/>
  <c r="B36" i="15"/>
  <c r="D35" i="15"/>
  <c r="E30" i="15"/>
  <c r="B30" i="15"/>
  <c r="D29" i="15"/>
  <c r="F29" i="15" s="1"/>
  <c r="G29" i="15" s="1"/>
  <c r="F28" i="15"/>
  <c r="G28" i="15" s="1"/>
  <c r="D28" i="15"/>
  <c r="D27" i="15"/>
  <c r="F27" i="15" s="1"/>
  <c r="F30" i="15" s="1"/>
  <c r="E22" i="15"/>
  <c r="C22" i="15"/>
  <c r="B22" i="15"/>
  <c r="F21" i="15"/>
  <c r="G21" i="15" s="1"/>
  <c r="D21" i="15"/>
  <c r="G20" i="15"/>
  <c r="D20" i="15"/>
  <c r="F20" i="15" s="1"/>
  <c r="F19" i="15"/>
  <c r="G19" i="15" s="1"/>
  <c r="D19" i="15"/>
  <c r="G18" i="15"/>
  <c r="D18" i="15"/>
  <c r="F18" i="15" s="1"/>
  <c r="F17" i="15"/>
  <c r="G17" i="15" s="1"/>
  <c r="D17" i="15"/>
  <c r="G16" i="15"/>
  <c r="D16" i="15"/>
  <c r="F16" i="15" s="1"/>
  <c r="F15" i="15"/>
  <c r="G15" i="15" s="1"/>
  <c r="D15" i="15"/>
  <c r="G14" i="15"/>
  <c r="D14" i="15"/>
  <c r="F14" i="15" s="1"/>
  <c r="F13" i="15"/>
  <c r="G13" i="15" s="1"/>
  <c r="D13" i="15"/>
  <c r="G12" i="15"/>
  <c r="D12" i="15"/>
  <c r="F12" i="15" s="1"/>
  <c r="F11" i="15"/>
  <c r="G11" i="15" s="1"/>
  <c r="D11" i="15"/>
  <c r="G10" i="15"/>
  <c r="D10" i="15"/>
  <c r="F10" i="15" s="1"/>
  <c r="F9" i="15"/>
  <c r="G9" i="15" s="1"/>
  <c r="D9" i="15"/>
  <c r="G8" i="15"/>
  <c r="D8" i="15"/>
  <c r="F8" i="15" s="1"/>
  <c r="F7" i="15"/>
  <c r="G7" i="15" s="1"/>
  <c r="D7" i="15"/>
  <c r="G6" i="15"/>
  <c r="D6" i="15"/>
  <c r="F6" i="15" s="1"/>
  <c r="F5" i="15"/>
  <c r="G5" i="15" s="1"/>
  <c r="D5" i="15"/>
  <c r="G4" i="15"/>
  <c r="G22" i="15" s="1"/>
  <c r="D4" i="15"/>
  <c r="F4" i="15" s="1"/>
  <c r="F20" i="14"/>
  <c r="E20" i="14"/>
  <c r="D20" i="14"/>
  <c r="C20" i="14"/>
  <c r="B20" i="14"/>
  <c r="G19" i="14"/>
  <c r="G18" i="14"/>
  <c r="G20" i="14" s="1"/>
  <c r="F13" i="14"/>
  <c r="E13" i="14"/>
  <c r="D13" i="14"/>
  <c r="C13" i="14"/>
  <c r="B13" i="14"/>
  <c r="G12" i="14"/>
  <c r="G11" i="14"/>
  <c r="G10" i="14"/>
  <c r="G9" i="14"/>
  <c r="G8" i="14"/>
  <c r="G7" i="14"/>
  <c r="G6" i="14"/>
  <c r="G5" i="14"/>
  <c r="G4" i="14"/>
  <c r="G13" i="14" s="1"/>
  <c r="G21" i="13"/>
  <c r="G20" i="13"/>
  <c r="F15" i="13"/>
  <c r="E15" i="13"/>
  <c r="D15" i="13"/>
  <c r="C15" i="13"/>
  <c r="B15" i="13"/>
  <c r="G14" i="13"/>
  <c r="G13" i="13"/>
  <c r="G12" i="13"/>
  <c r="G11" i="13"/>
  <c r="G10" i="13"/>
  <c r="G9" i="13"/>
  <c r="G8" i="13"/>
  <c r="G7" i="13"/>
  <c r="G6" i="13"/>
  <c r="G5" i="13"/>
  <c r="G4" i="13"/>
  <c r="G15" i="13" s="1"/>
  <c r="E39" i="12"/>
  <c r="C39" i="12"/>
  <c r="B39" i="12"/>
  <c r="F38" i="12"/>
  <c r="G38" i="12" s="1"/>
  <c r="D38" i="12"/>
  <c r="D37" i="12"/>
  <c r="F37" i="12" s="1"/>
  <c r="G37" i="12" s="1"/>
  <c r="F36" i="12"/>
  <c r="G36" i="12" s="1"/>
  <c r="D36" i="12"/>
  <c r="E31" i="12"/>
  <c r="C31" i="12"/>
  <c r="B31" i="12"/>
  <c r="D30" i="12"/>
  <c r="F30" i="12" s="1"/>
  <c r="G30" i="12" s="1"/>
  <c r="F29" i="12"/>
  <c r="D29" i="12"/>
  <c r="D31" i="12" s="1"/>
  <c r="E24" i="12"/>
  <c r="C24" i="12"/>
  <c r="B24" i="12"/>
  <c r="G23" i="12"/>
  <c r="D23" i="12"/>
  <c r="D22" i="12"/>
  <c r="F22" i="12" s="1"/>
  <c r="G22" i="12" s="1"/>
  <c r="F21" i="12"/>
  <c r="G21" i="12" s="1"/>
  <c r="D21" i="12"/>
  <c r="D20" i="12"/>
  <c r="F20" i="12" s="1"/>
  <c r="G20" i="12" s="1"/>
  <c r="F19" i="12"/>
  <c r="D19" i="12"/>
  <c r="D24" i="12" s="1"/>
  <c r="E14" i="12"/>
  <c r="C14" i="12"/>
  <c r="B14" i="12"/>
  <c r="D13" i="12"/>
  <c r="F13" i="12" s="1"/>
  <c r="G13" i="12" s="1"/>
  <c r="F12" i="12"/>
  <c r="G12" i="12" s="1"/>
  <c r="D12" i="12"/>
  <c r="D11" i="12"/>
  <c r="F11" i="12" s="1"/>
  <c r="G11" i="12" s="1"/>
  <c r="F10" i="12"/>
  <c r="G10" i="12" s="1"/>
  <c r="D10" i="12"/>
  <c r="D9" i="12"/>
  <c r="F9" i="12" s="1"/>
  <c r="G9" i="12" s="1"/>
  <c r="F8" i="12"/>
  <c r="G8" i="12" s="1"/>
  <c r="D8" i="12"/>
  <c r="D7" i="12"/>
  <c r="F7" i="12" s="1"/>
  <c r="G7" i="12" s="1"/>
  <c r="F6" i="12"/>
  <c r="G6" i="12" s="1"/>
  <c r="D6" i="12"/>
  <c r="D5" i="12"/>
  <c r="F5" i="12" s="1"/>
  <c r="G5" i="12" s="1"/>
  <c r="F4" i="12"/>
  <c r="D4" i="12"/>
  <c r="D14" i="12" s="1"/>
  <c r="F19" i="11"/>
  <c r="E19" i="11"/>
  <c r="D19" i="11"/>
  <c r="C19" i="11"/>
  <c r="B19" i="11"/>
  <c r="G18" i="11"/>
  <c r="G17" i="11"/>
  <c r="G16" i="11"/>
  <c r="G19" i="11" s="1"/>
  <c r="G15" i="11"/>
  <c r="F10" i="11"/>
  <c r="E10" i="11"/>
  <c r="D10" i="11"/>
  <c r="C10" i="11"/>
  <c r="B10" i="11"/>
  <c r="G9" i="11"/>
  <c r="G8" i="11"/>
  <c r="G7" i="11"/>
  <c r="G6" i="11"/>
  <c r="G5" i="11"/>
  <c r="G10" i="11" s="1"/>
  <c r="G4" i="11"/>
  <c r="E16" i="10"/>
  <c r="D16" i="10"/>
  <c r="C16" i="10"/>
  <c r="B16" i="10"/>
  <c r="G15" i="10"/>
  <c r="G16" i="10" s="1"/>
  <c r="F10" i="10"/>
  <c r="E10" i="10"/>
  <c r="D10" i="10"/>
  <c r="B10" i="10"/>
  <c r="G9" i="10"/>
  <c r="G8" i="10"/>
  <c r="G7" i="10"/>
  <c r="G6" i="10"/>
  <c r="G5" i="10"/>
  <c r="G4" i="10"/>
  <c r="H18" i="9"/>
  <c r="I18" i="9" s="1"/>
  <c r="F12" i="9"/>
  <c r="E12" i="9"/>
  <c r="D12" i="9"/>
  <c r="C12" i="9"/>
  <c r="B12" i="9"/>
  <c r="G11" i="9"/>
  <c r="G12" i="9" s="1"/>
  <c r="F6" i="9"/>
  <c r="E6" i="9"/>
  <c r="D6" i="9"/>
  <c r="C6" i="9"/>
  <c r="B6" i="9"/>
  <c r="G5" i="9"/>
  <c r="G6" i="9" s="1"/>
  <c r="G4" i="9"/>
  <c r="I25" i="8"/>
  <c r="H25" i="8"/>
  <c r="I24" i="8"/>
  <c r="H24" i="8"/>
  <c r="I23" i="8"/>
  <c r="H23" i="8"/>
  <c r="I22" i="8"/>
  <c r="H22" i="8"/>
  <c r="I21" i="8"/>
  <c r="F21" i="8"/>
  <c r="H21" i="8" s="1"/>
  <c r="H20" i="8"/>
  <c r="I20" i="8" s="1"/>
  <c r="H19" i="8"/>
  <c r="I19" i="8" s="1"/>
  <c r="H18" i="8"/>
  <c r="I18" i="8" s="1"/>
  <c r="E12" i="8"/>
  <c r="C12" i="8"/>
  <c r="B11" i="8"/>
  <c r="D10" i="8"/>
  <c r="F10" i="8" s="1"/>
  <c r="G10" i="8" s="1"/>
  <c r="B10" i="8"/>
  <c r="D9" i="8"/>
  <c r="F9" i="8" s="1"/>
  <c r="G9" i="8" s="1"/>
  <c r="B9" i="8"/>
  <c r="D8" i="8"/>
  <c r="F8" i="8" s="1"/>
  <c r="G8" i="8" s="1"/>
  <c r="B8" i="8"/>
  <c r="D7" i="8"/>
  <c r="F7" i="8" s="1"/>
  <c r="G7" i="8" s="1"/>
  <c r="B6" i="8"/>
  <c r="B5" i="8"/>
  <c r="B4" i="8"/>
  <c r="B12" i="8" s="1"/>
  <c r="H24" i="7"/>
  <c r="I24" i="7" s="1"/>
  <c r="F18" i="7"/>
  <c r="E18" i="7"/>
  <c r="D18" i="7"/>
  <c r="C18" i="7"/>
  <c r="B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18" i="7" s="1"/>
  <c r="H21" i="6"/>
  <c r="I21" i="6" s="1"/>
  <c r="H20" i="6"/>
  <c r="I20" i="6" s="1"/>
  <c r="F14" i="6"/>
  <c r="E14" i="6"/>
  <c r="D14" i="6"/>
  <c r="C14" i="6"/>
  <c r="B14" i="6"/>
  <c r="G13" i="6"/>
  <c r="G12" i="6"/>
  <c r="G11" i="6"/>
  <c r="G10" i="6"/>
  <c r="G9" i="6"/>
  <c r="G8" i="6"/>
  <c r="G7" i="6"/>
  <c r="G6" i="6"/>
  <c r="G5" i="6"/>
  <c r="G4" i="6"/>
  <c r="G14" i="6" s="1"/>
  <c r="H19" i="5"/>
  <c r="I19" i="5" s="1"/>
  <c r="H18" i="5"/>
  <c r="I18" i="5" s="1"/>
  <c r="H17" i="5"/>
  <c r="I17" i="5" s="1"/>
  <c r="H16" i="5"/>
  <c r="I16" i="5" s="1"/>
  <c r="F10" i="5"/>
  <c r="E10" i="5"/>
  <c r="D10" i="5"/>
  <c r="C10" i="5"/>
  <c r="B10" i="5"/>
  <c r="G9" i="5"/>
  <c r="G8" i="5"/>
  <c r="G7" i="5"/>
  <c r="G6" i="5"/>
  <c r="G5" i="5"/>
  <c r="G4" i="5"/>
  <c r="G10" i="5" s="1"/>
  <c r="H11" i="4"/>
  <c r="I11" i="4" s="1"/>
  <c r="G4" i="4"/>
  <c r="G5" i="4" s="1"/>
  <c r="F8" i="3"/>
  <c r="E8" i="3"/>
  <c r="D8" i="3"/>
  <c r="C8" i="3"/>
  <c r="B8" i="3"/>
  <c r="G7" i="3"/>
  <c r="G6" i="3"/>
  <c r="G5" i="3"/>
  <c r="G4" i="3"/>
  <c r="G8" i="3" s="1"/>
  <c r="F9" i="2"/>
  <c r="E9" i="2"/>
  <c r="D9" i="2"/>
  <c r="C9" i="2"/>
  <c r="B9" i="2"/>
  <c r="G8" i="2"/>
  <c r="G7" i="2"/>
  <c r="G6" i="2"/>
  <c r="G5" i="2"/>
  <c r="G4" i="2"/>
  <c r="G9" i="2" s="1"/>
  <c r="F10" i="1"/>
  <c r="E10" i="1"/>
  <c r="D10" i="1"/>
  <c r="C10" i="1"/>
  <c r="B10" i="1"/>
  <c r="G9" i="1"/>
  <c r="G8" i="1"/>
  <c r="G7" i="1"/>
  <c r="G6" i="1"/>
  <c r="G5" i="1"/>
  <c r="G4" i="1"/>
  <c r="G10" i="10" l="1"/>
  <c r="G10" i="1"/>
  <c r="F22" i="15"/>
  <c r="G43" i="15"/>
  <c r="F43" i="15"/>
  <c r="D39" i="12"/>
  <c r="F39" i="12"/>
  <c r="D36" i="15"/>
  <c r="F35" i="15"/>
  <c r="D11" i="18"/>
  <c r="F11" i="18"/>
  <c r="D4" i="8"/>
  <c r="D5" i="8"/>
  <c r="F5" i="8" s="1"/>
  <c r="G5" i="8" s="1"/>
  <c r="D6" i="8"/>
  <c r="F6" i="8" s="1"/>
  <c r="G6" i="8" s="1"/>
  <c r="D11" i="8"/>
  <c r="F11" i="8" s="1"/>
  <c r="G11" i="8" s="1"/>
  <c r="F14" i="12"/>
  <c r="G4" i="12"/>
  <c r="G14" i="12"/>
  <c r="F24" i="12"/>
  <c r="G19" i="12"/>
  <c r="G24" i="12" s="1"/>
  <c r="F31" i="12"/>
  <c r="G29" i="12"/>
  <c r="G31" i="12" s="1"/>
  <c r="G39" i="12"/>
  <c r="D22" i="15"/>
  <c r="G27" i="15"/>
  <c r="G30" i="15" s="1"/>
  <c r="D30" i="15"/>
  <c r="G24" i="16"/>
  <c r="H11" i="18"/>
  <c r="D19" i="18"/>
  <c r="F16" i="18"/>
  <c r="G26" i="19"/>
  <c r="F36" i="15" l="1"/>
  <c r="G35" i="15"/>
  <c r="G36" i="15" s="1"/>
  <c r="F19" i="18"/>
  <c r="H16" i="18"/>
  <c r="H19" i="18" s="1"/>
  <c r="D12" i="8"/>
  <c r="F4" i="8"/>
  <c r="F12" i="8" l="1"/>
  <c r="G4" i="8"/>
  <c r="G12" i="8" s="1"/>
</calcChain>
</file>

<file path=xl/sharedStrings.xml><?xml version="1.0" encoding="utf-8"?>
<sst xmlns="http://schemas.openxmlformats.org/spreadsheetml/2006/main" count="821" uniqueCount="185">
  <si>
    <t>Расчет контингента на базе 9 классов очной формы обучения</t>
  </si>
  <si>
    <t>Код и наименование профессии/ специальности</t>
  </si>
  <si>
    <t>Численность на 01.01.2021 г.</t>
  </si>
  <si>
    <t>Выпуск 2021 г.</t>
  </si>
  <si>
    <t>Численность на 01.07.2021 г.</t>
  </si>
  <si>
    <t>КЦП 2021 г.</t>
  </si>
  <si>
    <t>Численность на 01.09.2021 г.</t>
  </si>
  <si>
    <t>Среднегодовой контингент</t>
  </si>
  <si>
    <t>23.01.09 Машинист локомотива</t>
  </si>
  <si>
    <t>23.01.10 Слесарь по обслуживанию и ремонту подвижного состава</t>
  </si>
  <si>
    <t>23.01.14 Электромонтер устройств сигнализации, централизации, блокировки</t>
  </si>
  <si>
    <t>23.01.13 Электромонтер тяговой подстанции</t>
  </si>
  <si>
    <t>43.01.06 Проводник на железнодорожном транспорте</t>
  </si>
  <si>
    <t>08.01.23 Бригадир-путеец</t>
  </si>
  <si>
    <t xml:space="preserve">ИТОГО </t>
  </si>
  <si>
    <t>Численность на 01.09.2021</t>
  </si>
  <si>
    <t>43.01.09 Повар, кондитер</t>
  </si>
  <si>
    <t>44.02.01 Дошкольное образование</t>
  </si>
  <si>
    <t>44.02.02 Преподавание в начальных классах</t>
  </si>
  <si>
    <t>54.02.06 Изобразительное искусство и черчение</t>
  </si>
  <si>
    <t>44.02.03 Педагогика дополнительного образования</t>
  </si>
  <si>
    <t>35.01.13 Тракторист-машинист сельскохозяйственного производства</t>
  </si>
  <si>
    <t>Расчет контингента по программам профессиональной подготовки</t>
  </si>
  <si>
    <t>Показатель, характеризующий содержание государственной услуги</t>
  </si>
  <si>
    <t>Значение показателя объема государственной услуги, чел.</t>
  </si>
  <si>
    <t>Показатель, характеризующий условия (формы) оказания государственной услуги</t>
  </si>
  <si>
    <t>на 01.01.2021 г.</t>
  </si>
  <si>
    <t>на 01.09.2021 г.</t>
  </si>
  <si>
    <t>СГК</t>
  </si>
  <si>
    <t>Среднегодовой человекочас</t>
  </si>
  <si>
    <t>код и наименование профессии</t>
  </si>
  <si>
    <t>категория потребителей</t>
  </si>
  <si>
    <t>численность обучающихся</t>
  </si>
  <si>
    <t>количество учебных часов</t>
  </si>
  <si>
    <t>срок обучения</t>
  </si>
  <si>
    <t>16675 Повар</t>
  </si>
  <si>
    <t>учащиеся 10,11 классов</t>
  </si>
  <si>
    <t>10 мес.</t>
  </si>
  <si>
    <t>22.01.05 Аппаратчик-оператор в производстве цветных металлов</t>
  </si>
  <si>
    <t>23.01.17 Мастер по ремонту и обслуживанию автомобилей</t>
  </si>
  <si>
    <t>15.01.05 Сварщик (ручной и частично механизированной сварки (наплавки)</t>
  </si>
  <si>
    <t>15.01.26 Токарь-универсал</t>
  </si>
  <si>
    <t>08.01.08 Мастер отделочных, строительных работ</t>
  </si>
  <si>
    <t>18880 Столяр строительный</t>
  </si>
  <si>
    <t>обучающиеся с ОВЗ</t>
  </si>
  <si>
    <t>16668 Плодоовощевод</t>
  </si>
  <si>
    <t xml:space="preserve">19727 Штукатур </t>
  </si>
  <si>
    <t xml:space="preserve">16675 Повар </t>
  </si>
  <si>
    <t>23.01.03 Автомеханик</t>
  </si>
  <si>
    <t>35.01.14 Мастер по техническому обслуживанию и ремонту машинно - тракторного парка</t>
  </si>
  <si>
    <t>15.01.26 Токарь - универсал</t>
  </si>
  <si>
    <t>15.01.30 Слесарь</t>
  </si>
  <si>
    <t>23.01.06 Машинист дорожных и строительных машин</t>
  </si>
  <si>
    <t>23.02.01 Организация перевозок и управление на транспорте</t>
  </si>
  <si>
    <t>14621 Монтажник санитарно - технических, вентиляционных систем и оборудования</t>
  </si>
  <si>
    <t>лица, не имеющие основного общего образования</t>
  </si>
  <si>
    <t>18511 Слесарь по ремонту  автомобилей</t>
  </si>
  <si>
    <t>38.01.03 Контролер банка</t>
  </si>
  <si>
    <t>23.01.17 Мастер по ремонту и обслуживнию автомобилей</t>
  </si>
  <si>
    <t>19.01.14 Оператор процессов колбасного производства</t>
  </si>
  <si>
    <t>09.01.03 Мастер по обработке информации</t>
  </si>
  <si>
    <t>19.02.08 Технология мяса и мясной продукции</t>
  </si>
  <si>
    <t>13.01.10 Электромонтер по ремонту и обслуживанию электрооборудования</t>
  </si>
  <si>
    <t>15.02.01 Монтаж и техническая эксплуатация промышленного оборудования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</si>
  <si>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</si>
  <si>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</si>
  <si>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08.02.09 Монтаж, наладка и эксплуатация электрооборудования промышленных и гражданских зданий</t>
  </si>
  <si>
    <t>43.01.03 Повар-кондитер</t>
  </si>
  <si>
    <t>ИТОГО</t>
  </si>
  <si>
    <t>19601 Швея</t>
  </si>
  <si>
    <t xml:space="preserve">09.01.03 Мастер по обработке цифровой информации
</t>
  </si>
  <si>
    <t>11.01.08 Оператор связи</t>
  </si>
  <si>
    <t xml:space="preserve">43.01.93 Повар,кондитер </t>
  </si>
  <si>
    <t>18.01.08 Электромонтажник эл.сетей и электрооборудования</t>
  </si>
  <si>
    <t>08.01.05 Мастер столярно-плотничных и паркетных работ</t>
  </si>
  <si>
    <t>29.01.07 Портной</t>
  </si>
  <si>
    <t>16472 Пекарь</t>
  </si>
  <si>
    <t>13247 Курьер</t>
  </si>
  <si>
    <t>13138 Косметик</t>
  </si>
  <si>
    <t xml:space="preserve"> 18880 Столяр строительный</t>
  </si>
  <si>
    <t xml:space="preserve">13450 Маляр </t>
  </si>
  <si>
    <t>19727 Штукатур</t>
  </si>
  <si>
    <t>38.01.02 Продавец, контролер-кассир</t>
  </si>
  <si>
    <t>Расчет контингента на базе 11 классов очной формы обучения</t>
  </si>
  <si>
    <t>учащиеся 10, 11 классов</t>
  </si>
  <si>
    <t>8 мес.</t>
  </si>
  <si>
    <t>49.02.01 Физическая культура</t>
  </si>
  <si>
    <t>44.02.05 Коррекционная педагогика в начальном образовании</t>
  </si>
  <si>
    <t>53.02.01 Музыкальное образование</t>
  </si>
  <si>
    <t>44.02.06 Профессиональное обучение (по отраслям)</t>
  </si>
  <si>
    <t>23.02.03 Техническое обслуживание и ремонт автомобильного трансопорта</t>
  </si>
  <si>
    <t xml:space="preserve">43.02.15 Поварское и кондитерское дело </t>
  </si>
  <si>
    <t>19.02.10 Технология продукции общественного питания</t>
  </si>
  <si>
    <t>54.02.01 Дизайн (по отраслям)</t>
  </si>
  <si>
    <t>21.02.06 Информационные системы обеспечения градостроительной деятельности</t>
  </si>
  <si>
    <t>Расчет контингента на базе 11 классов заочной формы обучения</t>
  </si>
  <si>
    <t>09.02.03 Программирование в компьютерных системах</t>
  </si>
  <si>
    <t xml:space="preserve">09.02.06 Сетевое и системное администрирование </t>
  </si>
  <si>
    <t>09.02.07 Информационные системы и программирование</t>
  </si>
  <si>
    <t xml:space="preserve">13.02.11 Техническая эксплуатация и обслуживание электрического и электромеханического оборудования (в горной отрасли) 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</si>
  <si>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</si>
  <si>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</si>
  <si>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</si>
  <si>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21.02.17 Подземная разработка месторождений полезных ископаемых</t>
  </si>
  <si>
    <t>21.02.18 Обогащение полезных ископаемых</t>
  </si>
  <si>
    <t>38.02.01 Экономика и бухгалтерский учет</t>
  </si>
  <si>
    <t>20.02.01 Рациональное использование природохозяйственных комплексов</t>
  </si>
  <si>
    <t>Расчет контингента на базе 9 классов заочной формы обучения</t>
  </si>
  <si>
    <t>15.02.07 Автоматизация технологичес ких процессов и производств</t>
  </si>
  <si>
    <t>27.02.04 Автоматические системы управления</t>
  </si>
  <si>
    <t>15.01.20 Слесарь по контрольно-измерительным приборам и автоматике</t>
  </si>
  <si>
    <t>15.01.25 Станочник (металлообработкая)</t>
  </si>
  <si>
    <t>21.01.08 Машинист на открытых горных работах</t>
  </si>
  <si>
    <t>21.01.16 Обогатитель полезных ископаемых</t>
  </si>
  <si>
    <t>09.02.02 Компьютерные сети</t>
  </si>
  <si>
    <t>23.02.03 Техническое обслуживание и ремонт атомобильного транспорта</t>
  </si>
  <si>
    <t>35.02.08  Электрификация и автоматизация сельского хозяйства</t>
  </si>
  <si>
    <t>36.02.01 Ветеринария</t>
  </si>
  <si>
    <t>09.01.03 Мастер по обработке цифровой информации</t>
  </si>
  <si>
    <t>15.01.05 Сварщик ручной и частично механизированной сварки (наплавки)</t>
  </si>
  <si>
    <t>07.02.01 Архитектура</t>
  </si>
  <si>
    <t>08.02.01 Строительство и эксплуатация зданий и сооружений</t>
  </si>
  <si>
    <t>08.02.05 Строительство и эксплуатация автомобильных дорог и аэродромов</t>
  </si>
  <si>
    <t>08.02.07 Монтаж и эксплуатация внутренних сантехнических устройств, кондиционирования воздуха и вентиляции</t>
  </si>
  <si>
    <t>08.02.11 Управление, эксплуатация и обслуживание многоквартирного дома</t>
  </si>
  <si>
    <t>09.02.01 Компьютерные системы и комплексы</t>
  </si>
  <si>
    <t>09.02.06 Сетевое и системное администрирование</t>
  </si>
  <si>
    <t>13.02.02 Теплоснабжение и теплотехническое оборудование</t>
  </si>
  <si>
    <t>21.02.05 Земельно-имущественные отношения</t>
  </si>
  <si>
    <t>23.02.04 Техническая эксплуатация подъёмно-транспортных, строительных, дорожных машин и оборудования</t>
  </si>
  <si>
    <t>08.01.06 Мастер сухого строительства</t>
  </si>
  <si>
    <t>08.01.07 Мастер общестроительных работ</t>
  </si>
  <si>
    <t>08.01.10 Мастер жилищно-коммунального хозяйства</t>
  </si>
  <si>
    <t>08.01.25 Мастер отделочных строительных и декоративных работ</t>
  </si>
  <si>
    <t>11.01.05 Монтажник связи</t>
  </si>
  <si>
    <t>11.02.15 Инфокоммуникационные сети и системы связи</t>
  </si>
  <si>
    <t>23.02.01 Организация перевозок и управления на транспорте</t>
  </si>
  <si>
    <t>35.02.15 Кинология</t>
  </si>
  <si>
    <t>35.02.05 Агрономия</t>
  </si>
  <si>
    <t>19.02.03 Технология хлеба, кондитерских и макаронных изделий</t>
  </si>
  <si>
    <t>36.01.01 Младший ветеринарный фельдшер</t>
  </si>
  <si>
    <t>35.01.01 Мастер по лесному хозяйству</t>
  </si>
  <si>
    <t>Среднегодовыой контингент</t>
  </si>
  <si>
    <t>36.02.02 Зоотехния</t>
  </si>
  <si>
    <t>19.02.08 Технология мяса и мясных продуктов</t>
  </si>
  <si>
    <t>11949 Животновод</t>
  </si>
  <si>
    <t>15415 Овощевод</t>
  </si>
  <si>
    <t>23.02.03. Техническое обслуживание и ремонт автомобильного транспорта</t>
  </si>
  <si>
    <t>32.02.05 Агрономия</t>
  </si>
  <si>
    <t>35.02.16 Эксплуатация и ремонт сельскохозяйственной техники и оборудования</t>
  </si>
  <si>
    <t>23.02.07 Техническое обслуживание и ремонт двигателей, систем и агрегатов автомобилей</t>
  </si>
  <si>
    <t>13.01.03 Электрослесарь по ремонту оборудования электростанций</t>
  </si>
  <si>
    <t>38.02.01 Экономика и бухгалтерский учет (по отраслям)</t>
  </si>
  <si>
    <t>26527 Социальный работник</t>
  </si>
  <si>
    <t>10 месяцев</t>
  </si>
  <si>
    <t>18494 Слесарь по контрольно-измерительным приборам и автоматике</t>
  </si>
  <si>
    <t>44.02.04 Специальное дошкольное образование</t>
  </si>
  <si>
    <t>43.01.09.Повар, кондитер</t>
  </si>
  <si>
    <t>39.02.01 Социальная работа</t>
  </si>
  <si>
    <t>39.02.02 Организация сурдокоммуникации</t>
  </si>
  <si>
    <t xml:space="preserve">СГК </t>
  </si>
  <si>
    <t>35.02.01 Лесное и лесопарковое хозяйство</t>
  </si>
  <si>
    <t>35.02.03 Технология деревообработки</t>
  </si>
  <si>
    <t>35.02.12 Садово-парковое и ландшафтное строительство</t>
  </si>
  <si>
    <t>23.02.04 Техническая эксплуатация подъемно-транспортных, строительных, дорожных машин и оборудования</t>
  </si>
  <si>
    <t>13.02.03 Электрические станции, сети и системы</t>
  </si>
  <si>
    <t>21.02.08 Прикладная геодезия</t>
  </si>
  <si>
    <t>13.02.06 Релейная защита и автоматизация электроэнергетических систем</t>
  </si>
  <si>
    <t>38.02.02 Страховое дело</t>
  </si>
  <si>
    <t>17530 Рабочий зеленого строительства</t>
  </si>
  <si>
    <t>1 год 10 мес.</t>
  </si>
  <si>
    <t>19258 Уборщик производственных и служебных помещений</t>
  </si>
  <si>
    <t xml:space="preserve"> </t>
  </si>
  <si>
    <t>18.02.03 Химическая технология неорганических веществ</t>
  </si>
  <si>
    <t>Код и наименование профессии/специальности</t>
  </si>
  <si>
    <t xml:space="preserve">Выпуск 2021 г. </t>
  </si>
  <si>
    <t xml:space="preserve">КЦП 2021 г. </t>
  </si>
  <si>
    <t xml:space="preserve">Среднегодовой контингент </t>
  </si>
  <si>
    <t>08.02.07 Монтаж и эксплуатация внутренних сантех.устройств, кондиционирования воздуха и вент.</t>
  </si>
  <si>
    <t>09.02.06 Сетевое и системное администрирование ТОП-50</t>
  </si>
  <si>
    <t>09.02.07 Информационные системы и программирование ТОП-50</t>
  </si>
  <si>
    <t>21.02.05 Земельно‑имущественные отношения</t>
  </si>
  <si>
    <t>23.02.04 Техническая эксплуатация подъемно-транспортных, строительных, дорож.маш.и оборудования</t>
  </si>
  <si>
    <t>15.01.05 Сварщик (ручной и частично механизированной сварки (наплавки) ТОП-50</t>
  </si>
  <si>
    <t>11.02.15 Инфокоммуникационные сети и системы связи ТОП-50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</si>
</sst>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sz val="11"/>
      <color rgb="FF000000"/>
      <name val="Arial"/>
    </font>
    <font>
      <b/>
      <sz val="11"/>
      <color rgb="FF000000"/>
      <name val="Arial"/>
    </font>
    <font>
      <sz val="11"/>
      <color theme="1"/>
      <name val="Arial"/>
    </font>
    <font>
      <b/>
      <sz val="11"/>
      <color rgb="FF000000"/>
      <name val="Times New Roman"/>
    </font>
    <font>
      <sz val="11"/>
      <name val="Arial"/>
    </font>
    <font>
      <sz val="11"/>
      <color rgb="FFFF0000"/>
      <name val="Arial"/>
    </font>
    <font>
      <sz val="10"/>
      <name val="Arial"/>
    </font>
    <font>
      <sz val="12"/>
      <color rgb="FF000000"/>
      <name val="Times New Roman"/>
    </font>
    <font>
      <sz val="11"/>
      <name val="Times New Roman"/>
    </font>
    <font>
      <sz val="11"/>
      <color rgb="FF000000"/>
      <name val="Times New Roman"/>
    </font>
    <font>
      <sz val="11"/>
      <color rgb="FFFF0000"/>
      <name val="Times New Roman"/>
    </font>
    <font>
      <sz val="11"/>
      <color theme="1"/>
      <name val="Times New Roman"/>
    </font>
    <font>
      <b/>
      <sz val="10"/>
      <color theme="1"/>
      <name val="Arial"/>
    </font>
    <font>
      <b/>
      <sz val="11"/>
      <color theme="1"/>
      <name val="Arial"/>
    </font>
    <font>
      <b/>
      <sz val="11"/>
      <name val="Arial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NewRoman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8DB4E2"/>
        <bgColor rgb="FF8DB4E2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/>
    </xf>
    <xf numFmtId="1" fontId="3" fillId="3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" fontId="9" fillId="4" borderId="4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vertical="top"/>
    </xf>
    <xf numFmtId="1" fontId="3" fillId="2" borderId="2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1" fontId="5" fillId="2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1" fontId="5" fillId="3" borderId="2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/>
    </xf>
    <xf numFmtId="1" fontId="11" fillId="4" borderId="4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1" fontId="3" fillId="3" borderId="2" xfId="0" applyNumberFormat="1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14" fillId="0" borderId="0" xfId="0" applyFont="1"/>
    <xf numFmtId="0" fontId="3" fillId="2" borderId="2" xfId="0" applyFont="1" applyFill="1" applyBorder="1" applyAlignment="1">
      <alignment horizontal="center" vertical="top" wrapText="1"/>
    </xf>
    <xf numFmtId="1" fontId="15" fillId="3" borderId="0" xfId="0" applyNumberFormat="1" applyFont="1" applyFill="1" applyAlignment="1">
      <alignment horizontal="center" vertical="top" wrapText="1"/>
    </xf>
    <xf numFmtId="1" fontId="3" fillId="3" borderId="0" xfId="0" applyNumberFormat="1" applyFont="1" applyFill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1" fontId="5" fillId="2" borderId="2" xfId="0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wrapText="1"/>
    </xf>
    <xf numFmtId="0" fontId="11" fillId="0" borderId="9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/>
    </xf>
    <xf numFmtId="1" fontId="5" fillId="3" borderId="5" xfId="0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10" fillId="0" borderId="0" xfId="0" applyFont="1"/>
    <xf numFmtId="1" fontId="5" fillId="2" borderId="3" xfId="0" applyNumberFormat="1" applyFont="1" applyFill="1" applyBorder="1" applyAlignment="1">
      <alignment horizontal="center" vertical="top"/>
    </xf>
    <xf numFmtId="1" fontId="5" fillId="3" borderId="2" xfId="0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wrapText="1"/>
    </xf>
    <xf numFmtId="0" fontId="10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left" wrapText="1"/>
    </xf>
    <xf numFmtId="1" fontId="13" fillId="0" borderId="4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6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top" wrapText="1"/>
    </xf>
    <xf numFmtId="1" fontId="19" fillId="2" borderId="3" xfId="0" applyNumberFormat="1" applyFont="1" applyFill="1" applyBorder="1" applyAlignment="1">
      <alignment horizontal="center" vertical="top" wrapText="1"/>
    </xf>
    <xf numFmtId="0" fontId="20" fillId="0" borderId="0" xfId="1" applyFont="1" applyAlignment="1">
      <alignment wrapText="1"/>
    </xf>
    <xf numFmtId="0" fontId="22" fillId="0" borderId="0" xfId="1" applyFont="1" applyAlignment="1">
      <alignment horizontal="center" vertical="top" wrapText="1"/>
    </xf>
    <xf numFmtId="1" fontId="22" fillId="0" borderId="0" xfId="1" applyNumberFormat="1" applyFont="1" applyAlignment="1">
      <alignment horizontal="center" vertical="top" wrapText="1"/>
    </xf>
    <xf numFmtId="0" fontId="22" fillId="0" borderId="0" xfId="1" applyFont="1" applyAlignment="1">
      <alignment wrapText="1"/>
    </xf>
    <xf numFmtId="0" fontId="21" fillId="0" borderId="0" xfId="1" applyFont="1" applyAlignment="1">
      <alignment horizontal="center" vertical="top" wrapText="1"/>
    </xf>
    <xf numFmtId="0" fontId="23" fillId="0" borderId="11" xfId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1" fontId="21" fillId="5" borderId="11" xfId="1" applyNumberFormat="1" applyFont="1" applyFill="1" applyBorder="1" applyAlignment="1">
      <alignment horizontal="center" vertical="top" wrapText="1"/>
    </xf>
    <xf numFmtId="0" fontId="23" fillId="0" borderId="11" xfId="1" applyFont="1" applyBorder="1" applyAlignment="1">
      <alignment vertical="top" wrapText="1"/>
    </xf>
    <xf numFmtId="1" fontId="23" fillId="0" borderId="11" xfId="1" applyNumberFormat="1" applyFont="1" applyBorder="1" applyAlignment="1">
      <alignment horizontal="center" vertical="top" wrapText="1"/>
    </xf>
    <xf numFmtId="0" fontId="22" fillId="0" borderId="11" xfId="1" applyFont="1" applyFill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4" fillId="0" borderId="11" xfId="1" applyFont="1" applyBorder="1" applyAlignment="1">
      <alignment vertical="top" wrapText="1"/>
    </xf>
    <xf numFmtId="0" fontId="23" fillId="0" borderId="11" xfId="1" applyFont="1" applyBorder="1" applyAlignment="1">
      <alignment wrapText="1"/>
    </xf>
    <xf numFmtId="0" fontId="23" fillId="0" borderId="0" xfId="1" applyFont="1" applyAlignment="1">
      <alignment horizontal="center" vertical="top" wrapText="1"/>
    </xf>
    <xf numFmtId="1" fontId="23" fillId="0" borderId="0" xfId="1" applyNumberFormat="1" applyFont="1" applyAlignment="1">
      <alignment horizontal="center" vertical="top" wrapText="1"/>
    </xf>
    <xf numFmtId="0" fontId="25" fillId="0" borderId="0" xfId="1" applyFont="1" applyAlignment="1">
      <alignment horizontal="center" vertical="top" wrapText="1"/>
    </xf>
    <xf numFmtId="1" fontId="21" fillId="6" borderId="0" xfId="1" applyNumberFormat="1" applyFont="1" applyFill="1" applyAlignment="1">
      <alignment horizontal="center" vertical="top" wrapText="1"/>
    </xf>
    <xf numFmtId="0" fontId="23" fillId="0" borderId="12" xfId="1" applyFont="1" applyBorder="1" applyAlignment="1">
      <alignment horizontal="center" vertical="top" wrapText="1"/>
    </xf>
    <xf numFmtId="1" fontId="21" fillId="5" borderId="12" xfId="1" applyNumberFormat="1" applyFont="1" applyFill="1" applyBorder="1" applyAlignment="1">
      <alignment horizontal="center" vertical="top" wrapText="1"/>
    </xf>
    <xf numFmtId="1" fontId="21" fillId="7" borderId="0" xfId="1" applyNumberFormat="1" applyFont="1" applyFill="1" applyAlignment="1">
      <alignment wrapText="1"/>
    </xf>
    <xf numFmtId="0" fontId="23" fillId="0" borderId="0" xfId="1" applyFont="1" applyBorder="1" applyAlignment="1">
      <alignment vertical="top" wrapText="1"/>
    </xf>
    <xf numFmtId="0" fontId="23" fillId="0" borderId="0" xfId="1" applyFont="1" applyBorder="1" applyAlignment="1">
      <alignment horizontal="center" vertical="top" wrapText="1"/>
    </xf>
    <xf numFmtId="1" fontId="23" fillId="0" borderId="0" xfId="1" applyNumberFormat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1" fontId="21" fillId="8" borderId="0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Font="1" applyAlignment="1"/>
    <xf numFmtId="0" fontId="3" fillId="0" borderId="7" xfId="0" applyFont="1" applyBorder="1" applyAlignment="1">
      <alignment horizontal="center" vertical="top" wrapText="1"/>
    </xf>
    <xf numFmtId="0" fontId="8" fillId="0" borderId="7" xfId="0" applyFont="1" applyBorder="1"/>
    <xf numFmtId="0" fontId="2" fillId="0" borderId="8" xfId="0" applyFont="1" applyBorder="1" applyAlignment="1">
      <alignment horizontal="center" vertical="top" wrapText="1"/>
    </xf>
    <xf numFmtId="0" fontId="8" fillId="0" borderId="2" xfId="0" applyFont="1" applyBorder="1"/>
    <xf numFmtId="0" fontId="2" fillId="0" borderId="9" xfId="0" applyFont="1" applyBorder="1" applyAlignment="1">
      <alignment horizontal="center" vertical="top" wrapText="1"/>
    </xf>
    <xf numFmtId="0" fontId="8" fillId="0" borderId="6" xfId="0" applyFont="1" applyBorder="1"/>
    <xf numFmtId="0" fontId="3" fillId="2" borderId="9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0"/>
  <sheetViews>
    <sheetView workbookViewId="0">
      <selection activeCell="F4" sqref="F4:F8"/>
    </sheetView>
  </sheetViews>
  <sheetFormatPr defaultColWidth="14.42578125" defaultRowHeight="15.75" customHeight="1"/>
  <cols>
    <col min="1" max="1" width="24.5703125" customWidth="1"/>
    <col min="2" max="2" width="17.85546875" customWidth="1"/>
    <col min="3" max="3" width="19" customWidth="1"/>
    <col min="4" max="4" width="17.85546875" customWidth="1"/>
    <col min="5" max="5" width="20.7109375" customWidth="1"/>
    <col min="6" max="6" width="21.140625" customWidth="1"/>
    <col min="7" max="7" width="19.7109375" customWidth="1"/>
  </cols>
  <sheetData>
    <row r="1" spans="1:7" ht="14.25">
      <c r="A1" s="1"/>
      <c r="B1" s="155" t="s">
        <v>0</v>
      </c>
      <c r="C1" s="156"/>
      <c r="D1" s="156"/>
      <c r="E1" s="156"/>
      <c r="F1" s="3"/>
      <c r="G1" s="3"/>
    </row>
    <row r="2" spans="1:7" ht="14.25">
      <c r="A2" s="1"/>
      <c r="B2" s="3"/>
      <c r="C2" s="3"/>
      <c r="D2" s="3"/>
      <c r="E2" s="3"/>
      <c r="F2" s="3"/>
      <c r="G2" s="3"/>
    </row>
    <row r="3" spans="1:7" ht="54.75" customHeight="1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</row>
    <row r="4" spans="1:7" ht="28.5">
      <c r="A4" s="9" t="s">
        <v>8</v>
      </c>
      <c r="B4" s="10">
        <v>91</v>
      </c>
      <c r="C4" s="11">
        <v>23</v>
      </c>
      <c r="D4" s="11">
        <v>68</v>
      </c>
      <c r="E4" s="5">
        <v>0</v>
      </c>
      <c r="F4" s="5">
        <v>68</v>
      </c>
      <c r="G4" s="12">
        <f t="shared" ref="G4:G9" si="0">((B4*8)+(F4*4))/12</f>
        <v>83.333333333333329</v>
      </c>
    </row>
    <row r="5" spans="1:7" ht="57">
      <c r="A5" s="13" t="s">
        <v>9</v>
      </c>
      <c r="B5" s="14">
        <v>40</v>
      </c>
      <c r="C5" s="14">
        <v>13</v>
      </c>
      <c r="D5" s="10">
        <v>27</v>
      </c>
      <c r="E5" s="14">
        <v>0</v>
      </c>
      <c r="F5" s="14">
        <v>27</v>
      </c>
      <c r="G5" s="12">
        <f t="shared" si="0"/>
        <v>35.666666666666664</v>
      </c>
    </row>
    <row r="6" spans="1:7" ht="85.5">
      <c r="A6" s="13" t="s">
        <v>10</v>
      </c>
      <c r="B6" s="14">
        <v>53</v>
      </c>
      <c r="C6" s="14">
        <v>0</v>
      </c>
      <c r="D6" s="10">
        <v>53</v>
      </c>
      <c r="E6" s="14">
        <v>25</v>
      </c>
      <c r="F6" s="14">
        <v>78</v>
      </c>
      <c r="G6" s="12">
        <f t="shared" si="0"/>
        <v>61.333333333333336</v>
      </c>
    </row>
    <row r="7" spans="1:7" ht="42.75">
      <c r="A7" s="15" t="s">
        <v>11</v>
      </c>
      <c r="B7" s="16">
        <v>44</v>
      </c>
      <c r="C7" s="14">
        <v>18</v>
      </c>
      <c r="D7" s="10">
        <v>26</v>
      </c>
      <c r="E7" s="14">
        <v>25</v>
      </c>
      <c r="F7" s="14">
        <v>51</v>
      </c>
      <c r="G7" s="12">
        <f t="shared" si="0"/>
        <v>46.333333333333336</v>
      </c>
    </row>
    <row r="8" spans="1:7" ht="42.75">
      <c r="A8" s="9" t="s">
        <v>12</v>
      </c>
      <c r="B8" s="14">
        <v>49</v>
      </c>
      <c r="C8" s="14">
        <v>20</v>
      </c>
      <c r="D8" s="10">
        <v>29</v>
      </c>
      <c r="E8" s="14">
        <v>25</v>
      </c>
      <c r="F8" s="14">
        <v>54</v>
      </c>
      <c r="G8" s="12">
        <f t="shared" si="0"/>
        <v>50.666666666666664</v>
      </c>
    </row>
    <row r="9" spans="1:7" ht="28.5">
      <c r="A9" s="9" t="s">
        <v>13</v>
      </c>
      <c r="B9" s="14">
        <v>0</v>
      </c>
      <c r="C9" s="14">
        <v>0</v>
      </c>
      <c r="D9" s="10">
        <v>0</v>
      </c>
      <c r="E9" s="14">
        <v>25</v>
      </c>
      <c r="F9" s="14">
        <v>25</v>
      </c>
      <c r="G9" s="12">
        <f t="shared" si="0"/>
        <v>8.3333333333333339</v>
      </c>
    </row>
    <row r="10" spans="1:7" ht="15">
      <c r="A10" s="17" t="s">
        <v>14</v>
      </c>
      <c r="B10" s="17">
        <f t="shared" ref="B10:G10" si="1">SUM(B4:B9)</f>
        <v>277</v>
      </c>
      <c r="C10" s="17">
        <f t="shared" si="1"/>
        <v>74</v>
      </c>
      <c r="D10" s="17">
        <f t="shared" si="1"/>
        <v>203</v>
      </c>
      <c r="E10" s="17">
        <f t="shared" si="1"/>
        <v>100</v>
      </c>
      <c r="F10" s="17">
        <f t="shared" si="1"/>
        <v>303</v>
      </c>
      <c r="G10" s="18">
        <f t="shared" si="1"/>
        <v>285.66666666666669</v>
      </c>
    </row>
  </sheetData>
  <mergeCells count="1">
    <mergeCell ref="B1:E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workbookViewId="0"/>
  </sheetViews>
  <sheetFormatPr defaultColWidth="14.42578125" defaultRowHeight="15.75" customHeight="1"/>
  <cols>
    <col min="1" max="1" width="24.7109375" customWidth="1"/>
    <col min="2" max="2" width="17.28515625" customWidth="1"/>
    <col min="3" max="3" width="19.85546875" customWidth="1"/>
    <col min="4" max="4" width="18.85546875" customWidth="1"/>
    <col min="5" max="5" width="19.85546875" customWidth="1"/>
    <col min="6" max="6" width="16.85546875" customWidth="1"/>
    <col min="7" max="7" width="19.140625" customWidth="1"/>
    <col min="9" max="9" width="18.5703125" customWidth="1"/>
  </cols>
  <sheetData>
    <row r="1" spans="1:9">
      <c r="A1" s="1"/>
      <c r="B1" s="155" t="s">
        <v>0</v>
      </c>
      <c r="C1" s="156"/>
      <c r="D1" s="156"/>
      <c r="E1" s="156"/>
      <c r="F1" s="3"/>
      <c r="G1" s="3"/>
      <c r="H1" s="1"/>
      <c r="I1" s="1"/>
    </row>
    <row r="2" spans="1:9">
      <c r="A2" s="1"/>
      <c r="B2" s="3"/>
      <c r="C2" s="3"/>
      <c r="D2" s="3"/>
      <c r="E2" s="3"/>
      <c r="F2" s="3"/>
      <c r="G2" s="3"/>
      <c r="H2" s="1"/>
      <c r="I2" s="1"/>
    </row>
    <row r="3" spans="1:9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  <c r="H3" s="3"/>
      <c r="I3" s="3"/>
    </row>
    <row r="4" spans="1:9">
      <c r="A4" s="9" t="s">
        <v>16</v>
      </c>
      <c r="B4" s="10">
        <v>316</v>
      </c>
      <c r="C4" s="11">
        <v>21</v>
      </c>
      <c r="D4" s="11">
        <v>295</v>
      </c>
      <c r="E4" s="5">
        <v>75</v>
      </c>
      <c r="F4" s="11">
        <v>370</v>
      </c>
      <c r="G4" s="37">
        <f t="shared" ref="G4:G5" si="0">((B4*8)+(F4*4))/12</f>
        <v>334</v>
      </c>
      <c r="H4" s="1"/>
      <c r="I4" s="1"/>
    </row>
    <row r="5" spans="1:9">
      <c r="A5" s="13" t="s">
        <v>82</v>
      </c>
      <c r="B5" s="10">
        <v>167</v>
      </c>
      <c r="C5" s="10">
        <v>45</v>
      </c>
      <c r="D5" s="10">
        <v>122</v>
      </c>
      <c r="E5" s="14">
        <v>50</v>
      </c>
      <c r="F5" s="10">
        <v>172</v>
      </c>
      <c r="G5" s="37">
        <f t="shared" si="0"/>
        <v>168.66666666666666</v>
      </c>
      <c r="H5" s="1"/>
      <c r="I5" s="1"/>
    </row>
    <row r="6" spans="1:9">
      <c r="A6" s="17" t="s">
        <v>14</v>
      </c>
      <c r="B6" s="17">
        <f t="shared" ref="B6:G6" si="1">SUM(B4:B5)</f>
        <v>483</v>
      </c>
      <c r="C6" s="17">
        <f t="shared" si="1"/>
        <v>66</v>
      </c>
      <c r="D6" s="17">
        <f t="shared" si="1"/>
        <v>417</v>
      </c>
      <c r="E6" s="17">
        <f t="shared" si="1"/>
        <v>125</v>
      </c>
      <c r="F6" s="17">
        <f t="shared" si="1"/>
        <v>542</v>
      </c>
      <c r="G6" s="20">
        <f t="shared" si="1"/>
        <v>502.66666666666663</v>
      </c>
      <c r="H6" s="1"/>
      <c r="I6" s="1"/>
    </row>
    <row r="7" spans="1:9">
      <c r="A7" s="1"/>
      <c r="B7" s="2"/>
      <c r="C7" s="2"/>
      <c r="D7" s="2"/>
      <c r="E7" s="2"/>
      <c r="F7" s="3"/>
      <c r="G7" s="3"/>
      <c r="H7" s="1"/>
      <c r="I7" s="1"/>
    </row>
    <row r="8" spans="1:9">
      <c r="A8" s="1"/>
      <c r="B8" s="155" t="s">
        <v>83</v>
      </c>
      <c r="C8" s="156"/>
      <c r="D8" s="156"/>
      <c r="E8" s="156"/>
      <c r="F8" s="3"/>
      <c r="G8" s="3"/>
      <c r="H8" s="1"/>
      <c r="I8" s="1"/>
    </row>
    <row r="9" spans="1:9">
      <c r="A9" s="1"/>
      <c r="B9" s="3"/>
      <c r="C9" s="3"/>
      <c r="D9" s="3"/>
      <c r="E9" s="3"/>
      <c r="F9" s="3"/>
      <c r="G9" s="3"/>
      <c r="H9" s="1"/>
      <c r="I9" s="1"/>
    </row>
    <row r="10" spans="1:9">
      <c r="A10" s="4" t="s">
        <v>1</v>
      </c>
      <c r="B10" s="5" t="s">
        <v>2</v>
      </c>
      <c r="C10" s="6" t="s">
        <v>3</v>
      </c>
      <c r="D10" s="7" t="s">
        <v>4</v>
      </c>
      <c r="E10" s="6" t="s">
        <v>5</v>
      </c>
      <c r="F10" s="7" t="s">
        <v>6</v>
      </c>
      <c r="G10" s="8" t="s">
        <v>7</v>
      </c>
      <c r="H10" s="1"/>
      <c r="I10" s="1"/>
    </row>
    <row r="11" spans="1:9">
      <c r="A11" s="68" t="s">
        <v>16</v>
      </c>
      <c r="B11" s="14">
        <v>69</v>
      </c>
      <c r="C11" s="7">
        <v>20</v>
      </c>
      <c r="D11" s="69">
        <v>49</v>
      </c>
      <c r="E11" s="7">
        <v>45</v>
      </c>
      <c r="F11" s="7">
        <v>94</v>
      </c>
      <c r="G11" s="70">
        <f>((B11*8)+(F11*4))/12</f>
        <v>77.333333333333329</v>
      </c>
      <c r="H11" s="1"/>
      <c r="I11" s="1"/>
    </row>
    <row r="12" spans="1:9">
      <c r="A12" s="17" t="s">
        <v>14</v>
      </c>
      <c r="B12" s="17">
        <f t="shared" ref="B12:G12" si="2">SUM(B11)</f>
        <v>69</v>
      </c>
      <c r="C12" s="17">
        <f t="shared" si="2"/>
        <v>20</v>
      </c>
      <c r="D12" s="17">
        <f t="shared" si="2"/>
        <v>49</v>
      </c>
      <c r="E12" s="17">
        <f t="shared" si="2"/>
        <v>45</v>
      </c>
      <c r="F12" s="17">
        <f t="shared" si="2"/>
        <v>94</v>
      </c>
      <c r="G12" s="20">
        <f t="shared" si="2"/>
        <v>77.333333333333329</v>
      </c>
      <c r="H12" s="1"/>
      <c r="I12" s="71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155" t="s">
        <v>22</v>
      </c>
      <c r="B14" s="156"/>
      <c r="C14" s="156"/>
      <c r="D14" s="156"/>
      <c r="E14" s="156"/>
      <c r="F14" s="156"/>
      <c r="G14" s="156"/>
      <c r="H14" s="156"/>
      <c r="I14" s="156"/>
    </row>
    <row r="15" spans="1:9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16" t="s">
        <v>23</v>
      </c>
      <c r="B16" s="159" t="s">
        <v>24</v>
      </c>
      <c r="C16" s="160"/>
      <c r="D16" s="159" t="s">
        <v>25</v>
      </c>
      <c r="E16" s="160"/>
      <c r="F16" s="161" t="s">
        <v>26</v>
      </c>
      <c r="G16" s="161" t="s">
        <v>27</v>
      </c>
      <c r="H16" s="161" t="s">
        <v>28</v>
      </c>
      <c r="I16" s="163" t="s">
        <v>29</v>
      </c>
    </row>
    <row r="17" spans="1:9">
      <c r="A17" s="29" t="s">
        <v>30</v>
      </c>
      <c r="B17" s="14" t="s">
        <v>31</v>
      </c>
      <c r="C17" s="14" t="s">
        <v>32</v>
      </c>
      <c r="D17" s="14" t="s">
        <v>33</v>
      </c>
      <c r="E17" s="14" t="s">
        <v>34</v>
      </c>
      <c r="F17" s="162"/>
      <c r="G17" s="162"/>
      <c r="H17" s="162"/>
      <c r="I17" s="162"/>
    </row>
    <row r="18" spans="1:9">
      <c r="A18" s="9" t="s">
        <v>35</v>
      </c>
      <c r="B18" s="14" t="s">
        <v>84</v>
      </c>
      <c r="C18" s="14">
        <v>25</v>
      </c>
      <c r="D18" s="72">
        <v>1116</v>
      </c>
      <c r="E18" s="14" t="s">
        <v>85</v>
      </c>
      <c r="F18" s="14">
        <v>29</v>
      </c>
      <c r="G18" s="14">
        <v>25</v>
      </c>
      <c r="H18" s="31">
        <f>((F18*6)+(G18*2))/12</f>
        <v>18.666666666666668</v>
      </c>
      <c r="I18" s="32">
        <f>H18*D18</f>
        <v>20832</v>
      </c>
    </row>
  </sheetData>
  <mergeCells count="9">
    <mergeCell ref="H16:H17"/>
    <mergeCell ref="I16:I17"/>
    <mergeCell ref="B1:E1"/>
    <mergeCell ref="B8:E8"/>
    <mergeCell ref="A14:I14"/>
    <mergeCell ref="B16:C16"/>
    <mergeCell ref="D16:E16"/>
    <mergeCell ref="F16:F17"/>
    <mergeCell ref="G16:G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6"/>
  <sheetViews>
    <sheetView tabSelected="1" workbookViewId="0">
      <selection activeCell="D4" sqref="D4"/>
    </sheetView>
  </sheetViews>
  <sheetFormatPr defaultColWidth="14.42578125" defaultRowHeight="15.75" customHeight="1"/>
  <cols>
    <col min="1" max="1" width="24.5703125" customWidth="1"/>
    <col min="2" max="2" width="17.28515625" customWidth="1"/>
    <col min="3" max="3" width="19.85546875" customWidth="1"/>
    <col min="4" max="4" width="18.85546875" customWidth="1"/>
    <col min="5" max="5" width="19.85546875" customWidth="1"/>
    <col min="6" max="6" width="16.85546875" customWidth="1"/>
    <col min="7" max="7" width="19.140625" customWidth="1"/>
    <col min="9" max="9" width="18.5703125" customWidth="1"/>
  </cols>
  <sheetData>
    <row r="1" spans="1:9" ht="14.25">
      <c r="A1" s="1"/>
      <c r="B1" s="155" t="s">
        <v>0</v>
      </c>
      <c r="C1" s="156"/>
      <c r="D1" s="156"/>
      <c r="E1" s="156"/>
      <c r="F1" s="3"/>
      <c r="G1" s="3"/>
      <c r="H1" s="1"/>
      <c r="I1" s="1"/>
    </row>
    <row r="2" spans="1:9" ht="14.25">
      <c r="A2" s="1"/>
      <c r="B2" s="3"/>
      <c r="C2" s="3"/>
      <c r="D2" s="3"/>
      <c r="E2" s="3"/>
      <c r="F2" s="3"/>
      <c r="G2" s="3"/>
      <c r="H2" s="1"/>
      <c r="I2" s="1"/>
    </row>
    <row r="3" spans="1:9" ht="45">
      <c r="A3" s="38" t="s">
        <v>1</v>
      </c>
      <c r="B3" s="39" t="s">
        <v>2</v>
      </c>
      <c r="C3" s="40" t="s">
        <v>3</v>
      </c>
      <c r="D3" s="41" t="s">
        <v>4</v>
      </c>
      <c r="E3" s="40" t="s">
        <v>5</v>
      </c>
      <c r="F3" s="41" t="s">
        <v>6</v>
      </c>
      <c r="G3" s="42" t="s">
        <v>7</v>
      </c>
      <c r="H3" s="3"/>
      <c r="I3" s="3"/>
    </row>
    <row r="4" spans="1:9" ht="15.75" customHeight="1">
      <c r="A4" s="73" t="s">
        <v>86</v>
      </c>
      <c r="B4" s="74">
        <v>95</v>
      </c>
      <c r="C4" s="75">
        <v>20</v>
      </c>
      <c r="D4" s="75">
        <v>72</v>
      </c>
      <c r="E4" s="39">
        <v>25</v>
      </c>
      <c r="F4" s="75">
        <v>99</v>
      </c>
      <c r="G4" s="76">
        <f t="shared" ref="G4:G9" si="0">((B4*8)+(F4*4))/12</f>
        <v>96.333333333333329</v>
      </c>
      <c r="H4" s="1"/>
      <c r="I4" s="1"/>
    </row>
    <row r="5" spans="1:9" ht="15.75" customHeight="1">
      <c r="A5" s="73" t="s">
        <v>17</v>
      </c>
      <c r="B5" s="74">
        <v>96</v>
      </c>
      <c r="C5" s="74">
        <v>22</v>
      </c>
      <c r="D5" s="74">
        <v>71</v>
      </c>
      <c r="E5" s="61">
        <v>25</v>
      </c>
      <c r="F5" s="74">
        <v>91</v>
      </c>
      <c r="G5" s="76">
        <f t="shared" si="0"/>
        <v>94.333333333333329</v>
      </c>
      <c r="H5" s="1"/>
      <c r="I5" s="1"/>
    </row>
    <row r="6" spans="1:9" ht="15.75" customHeight="1">
      <c r="A6" s="73" t="s">
        <v>20</v>
      </c>
      <c r="B6" s="74">
        <v>50</v>
      </c>
      <c r="C6" s="74">
        <v>0</v>
      </c>
      <c r="D6" s="74">
        <v>49</v>
      </c>
      <c r="E6" s="74">
        <v>0</v>
      </c>
      <c r="F6" s="74">
        <v>41</v>
      </c>
      <c r="G6" s="76">
        <f t="shared" si="0"/>
        <v>47</v>
      </c>
      <c r="H6" s="1"/>
      <c r="I6" s="1"/>
    </row>
    <row r="7" spans="1:9" ht="15.75" customHeight="1">
      <c r="A7" s="73" t="s">
        <v>87</v>
      </c>
      <c r="B7" s="61">
        <v>25</v>
      </c>
      <c r="C7" s="61">
        <v>0</v>
      </c>
      <c r="D7" s="74">
        <v>24</v>
      </c>
      <c r="E7" s="61">
        <v>0</v>
      </c>
      <c r="F7" s="74">
        <v>24</v>
      </c>
      <c r="G7" s="76">
        <f t="shared" si="0"/>
        <v>24.666666666666668</v>
      </c>
      <c r="H7" s="1"/>
      <c r="I7" s="1"/>
    </row>
    <row r="8" spans="1:9" ht="15.75" customHeight="1">
      <c r="A8" s="73" t="s">
        <v>18</v>
      </c>
      <c r="B8" s="61">
        <v>22</v>
      </c>
      <c r="C8" s="61">
        <v>0</v>
      </c>
      <c r="D8" s="74">
        <v>21</v>
      </c>
      <c r="E8" s="61">
        <v>0</v>
      </c>
      <c r="F8" s="74">
        <v>22</v>
      </c>
      <c r="G8" s="76">
        <f t="shared" si="0"/>
        <v>22</v>
      </c>
      <c r="H8" s="1"/>
      <c r="I8" s="1"/>
    </row>
    <row r="9" spans="1:9" ht="15.75" customHeight="1">
      <c r="A9" s="73" t="s">
        <v>88</v>
      </c>
      <c r="B9" s="61">
        <v>42</v>
      </c>
      <c r="C9" s="61">
        <v>19</v>
      </c>
      <c r="D9" s="74">
        <v>24</v>
      </c>
      <c r="E9" s="61">
        <v>25</v>
      </c>
      <c r="F9" s="74">
        <v>47</v>
      </c>
      <c r="G9" s="76">
        <f t="shared" si="0"/>
        <v>43.666666666666664</v>
      </c>
      <c r="H9" s="1"/>
      <c r="I9" s="1"/>
    </row>
    <row r="10" spans="1:9" ht="14.25">
      <c r="A10" s="77" t="s">
        <v>14</v>
      </c>
      <c r="B10" s="77">
        <f t="shared" ref="B10:G10" si="1">SUM(B4:B9)</f>
        <v>330</v>
      </c>
      <c r="C10" s="77">
        <v>61</v>
      </c>
      <c r="D10" s="77">
        <f t="shared" si="1"/>
        <v>261</v>
      </c>
      <c r="E10" s="77">
        <f t="shared" si="1"/>
        <v>75</v>
      </c>
      <c r="F10" s="77">
        <f t="shared" si="1"/>
        <v>324</v>
      </c>
      <c r="G10" s="78">
        <f t="shared" si="1"/>
        <v>328</v>
      </c>
      <c r="H10" s="1"/>
      <c r="I10" s="1"/>
    </row>
    <row r="11" spans="1:9" ht="15">
      <c r="A11" s="48"/>
      <c r="B11" s="79"/>
      <c r="C11" s="79"/>
      <c r="D11" s="79"/>
      <c r="E11" s="79"/>
      <c r="F11" s="43"/>
      <c r="G11" s="43"/>
      <c r="H11" s="1"/>
      <c r="I11" s="1"/>
    </row>
    <row r="12" spans="1:9" ht="15">
      <c r="A12" s="48"/>
      <c r="B12" s="168" t="s">
        <v>83</v>
      </c>
      <c r="C12" s="156"/>
      <c r="D12" s="156"/>
      <c r="E12" s="156"/>
      <c r="F12" s="43"/>
      <c r="G12" s="43"/>
      <c r="H12" s="1"/>
      <c r="I12" s="1"/>
    </row>
    <row r="13" spans="1:9" ht="15">
      <c r="A13" s="48"/>
      <c r="B13" s="43"/>
      <c r="C13" s="43"/>
      <c r="D13" s="43"/>
      <c r="E13" s="43"/>
      <c r="F13" s="43"/>
      <c r="G13" s="43"/>
      <c r="H13" s="1"/>
      <c r="I13" s="1"/>
    </row>
    <row r="14" spans="1:9" ht="45">
      <c r="A14" s="38" t="s">
        <v>1</v>
      </c>
      <c r="B14" s="39" t="s">
        <v>2</v>
      </c>
      <c r="C14" s="40" t="s">
        <v>3</v>
      </c>
      <c r="D14" s="41" t="s">
        <v>4</v>
      </c>
      <c r="E14" s="40" t="s">
        <v>5</v>
      </c>
      <c r="F14" s="41" t="s">
        <v>6</v>
      </c>
      <c r="G14" s="42" t="s">
        <v>7</v>
      </c>
      <c r="H14" s="1"/>
      <c r="I14" s="1"/>
    </row>
    <row r="15" spans="1:9" ht="30">
      <c r="A15" s="44" t="s">
        <v>18</v>
      </c>
      <c r="B15" s="80">
        <v>72</v>
      </c>
      <c r="C15" s="80">
        <v>18</v>
      </c>
      <c r="D15" s="81">
        <v>47</v>
      </c>
      <c r="E15" s="80">
        <v>25</v>
      </c>
      <c r="F15" s="80">
        <v>65</v>
      </c>
      <c r="G15" s="82">
        <f>((B15*8)+(F15*4))/12</f>
        <v>69.666666666666671</v>
      </c>
      <c r="H15" s="1"/>
      <c r="I15" s="1"/>
    </row>
    <row r="16" spans="1:9" ht="15">
      <c r="A16" s="77" t="s">
        <v>14</v>
      </c>
      <c r="B16" s="17">
        <f t="shared" ref="B16:G16" si="2">SUM(B15)</f>
        <v>72</v>
      </c>
      <c r="C16" s="17">
        <f t="shared" si="2"/>
        <v>18</v>
      </c>
      <c r="D16" s="17">
        <f t="shared" si="2"/>
        <v>47</v>
      </c>
      <c r="E16" s="17">
        <f t="shared" si="2"/>
        <v>25</v>
      </c>
      <c r="F16" s="17">
        <v>65</v>
      </c>
      <c r="G16" s="83">
        <f t="shared" si="2"/>
        <v>69.666666666666671</v>
      </c>
      <c r="H16" s="2"/>
      <c r="I16" s="2"/>
    </row>
  </sheetData>
  <mergeCells count="2">
    <mergeCell ref="B1:E1"/>
    <mergeCell ref="B12:E12"/>
  </mergeCells>
  <printOptions horizontalCentered="1" gridLines="1"/>
  <pageMargins left="0.7" right="0.7" top="0.75" bottom="0.75" header="0" footer="0"/>
  <pageSetup paperSize="9" scale="96" fitToHeight="0" pageOrder="overThenDown" orientation="landscape" cellComments="atEn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20"/>
  <sheetViews>
    <sheetView workbookViewId="0"/>
  </sheetViews>
  <sheetFormatPr defaultColWidth="14.42578125" defaultRowHeight="15.75" customHeight="1"/>
  <cols>
    <col min="1" max="1" width="24.7109375" customWidth="1"/>
    <col min="2" max="2" width="17.28515625" customWidth="1"/>
    <col min="3" max="3" width="19.85546875" customWidth="1"/>
    <col min="4" max="4" width="18.85546875" customWidth="1"/>
    <col min="5" max="5" width="19.85546875" customWidth="1"/>
    <col min="6" max="6" width="16.85546875" customWidth="1"/>
    <col min="7" max="7" width="19.140625" customWidth="1"/>
    <col min="9" max="9" width="18.5703125" customWidth="1"/>
  </cols>
  <sheetData>
    <row r="1" spans="1:9">
      <c r="A1" s="1"/>
      <c r="B1" s="155" t="s">
        <v>0</v>
      </c>
      <c r="C1" s="156"/>
      <c r="D1" s="156"/>
      <c r="E1" s="156"/>
      <c r="F1" s="3"/>
      <c r="G1" s="84"/>
      <c r="H1" s="1"/>
      <c r="I1" s="1"/>
    </row>
    <row r="2" spans="1:9">
      <c r="A2" s="1"/>
      <c r="B2" s="3"/>
      <c r="C2" s="3"/>
      <c r="D2" s="3"/>
      <c r="E2" s="3"/>
      <c r="F2" s="3"/>
      <c r="G2" s="3"/>
      <c r="H2" s="1"/>
      <c r="I2" s="1"/>
    </row>
    <row r="3" spans="1:9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  <c r="H3" s="3"/>
      <c r="I3" s="3"/>
    </row>
    <row r="4" spans="1:9">
      <c r="A4" s="22" t="s">
        <v>89</v>
      </c>
      <c r="B4" s="10">
        <v>140</v>
      </c>
      <c r="C4" s="11">
        <v>23</v>
      </c>
      <c r="D4" s="11">
        <v>117</v>
      </c>
      <c r="E4" s="5">
        <v>25</v>
      </c>
      <c r="F4" s="11">
        <v>142</v>
      </c>
      <c r="G4" s="37">
        <f t="shared" ref="G4:G9" si="0">((B4*8)+(F4*4))/12</f>
        <v>140.66666666666666</v>
      </c>
      <c r="H4" s="1"/>
      <c r="I4" s="1"/>
    </row>
    <row r="5" spans="1:9">
      <c r="A5" s="23" t="s">
        <v>90</v>
      </c>
      <c r="B5" s="10">
        <v>66</v>
      </c>
      <c r="C5" s="10">
        <v>21</v>
      </c>
      <c r="D5" s="10">
        <v>45</v>
      </c>
      <c r="E5" s="14">
        <v>0</v>
      </c>
      <c r="F5" s="10">
        <v>45</v>
      </c>
      <c r="G5" s="37">
        <f t="shared" si="0"/>
        <v>59</v>
      </c>
      <c r="H5" s="1"/>
      <c r="I5" s="1"/>
    </row>
    <row r="6" spans="1:9">
      <c r="A6" s="23" t="s">
        <v>91</v>
      </c>
      <c r="B6" s="10">
        <v>73</v>
      </c>
      <c r="C6" s="10">
        <v>0</v>
      </c>
      <c r="D6" s="10">
        <v>73</v>
      </c>
      <c r="E6" s="10">
        <v>25</v>
      </c>
      <c r="F6" s="10">
        <v>98</v>
      </c>
      <c r="G6" s="37">
        <f t="shared" si="0"/>
        <v>81.333333333333329</v>
      </c>
      <c r="H6" s="1"/>
      <c r="I6" s="1"/>
    </row>
    <row r="7" spans="1:9">
      <c r="A7" s="23" t="s">
        <v>92</v>
      </c>
      <c r="B7" s="14">
        <v>39</v>
      </c>
      <c r="C7" s="14">
        <v>14</v>
      </c>
      <c r="D7" s="10">
        <v>25</v>
      </c>
      <c r="E7" s="14">
        <v>0</v>
      </c>
      <c r="F7" s="10">
        <v>25</v>
      </c>
      <c r="G7" s="37">
        <f t="shared" si="0"/>
        <v>34.333333333333336</v>
      </c>
      <c r="H7" s="1"/>
      <c r="I7" s="1"/>
    </row>
    <row r="8" spans="1:9">
      <c r="A8" s="23" t="s">
        <v>93</v>
      </c>
      <c r="B8" s="14">
        <v>85</v>
      </c>
      <c r="C8" s="14">
        <v>18</v>
      </c>
      <c r="D8" s="10">
        <v>67</v>
      </c>
      <c r="E8" s="14">
        <v>25</v>
      </c>
      <c r="F8" s="10">
        <v>92</v>
      </c>
      <c r="G8" s="37">
        <f t="shared" si="0"/>
        <v>87.333333333333329</v>
      </c>
      <c r="H8" s="1"/>
      <c r="I8" s="1"/>
    </row>
    <row r="9" spans="1:9">
      <c r="A9" s="23" t="s">
        <v>94</v>
      </c>
      <c r="B9" s="14">
        <v>88</v>
      </c>
      <c r="C9" s="14">
        <v>10</v>
      </c>
      <c r="D9" s="10">
        <v>78</v>
      </c>
      <c r="E9" s="14">
        <v>25</v>
      </c>
      <c r="F9" s="10">
        <v>103</v>
      </c>
      <c r="G9" s="37">
        <f t="shared" si="0"/>
        <v>93</v>
      </c>
      <c r="H9" s="1"/>
      <c r="I9" s="1"/>
    </row>
    <row r="10" spans="1:9">
      <c r="A10" s="17" t="s">
        <v>14</v>
      </c>
      <c r="B10" s="17">
        <f t="shared" ref="B10:G10" si="1">SUM(B4:B9)</f>
        <v>491</v>
      </c>
      <c r="C10" s="17">
        <f t="shared" si="1"/>
        <v>86</v>
      </c>
      <c r="D10" s="17">
        <f t="shared" si="1"/>
        <v>405</v>
      </c>
      <c r="E10" s="17">
        <f t="shared" si="1"/>
        <v>100</v>
      </c>
      <c r="F10" s="17">
        <f t="shared" si="1"/>
        <v>505</v>
      </c>
      <c r="G10" s="20">
        <f t="shared" si="1"/>
        <v>495.66666666666663</v>
      </c>
      <c r="H10" s="1"/>
      <c r="I10" s="1"/>
    </row>
    <row r="11" spans="1:9">
      <c r="A11" s="1"/>
      <c r="B11" s="2"/>
      <c r="C11" s="2"/>
      <c r="D11" s="2"/>
      <c r="E11" s="2"/>
      <c r="F11" s="3"/>
      <c r="G11" s="3"/>
      <c r="H11" s="1"/>
      <c r="I11" s="1"/>
    </row>
    <row r="12" spans="1:9">
      <c r="A12" s="1"/>
      <c r="B12" s="155" t="s">
        <v>95</v>
      </c>
      <c r="C12" s="156"/>
      <c r="D12" s="156"/>
      <c r="E12" s="156"/>
      <c r="F12" s="3"/>
      <c r="G12" s="3"/>
      <c r="H12" s="1"/>
      <c r="I12" s="1"/>
    </row>
    <row r="13" spans="1:9">
      <c r="A13" s="1"/>
      <c r="B13" s="3"/>
      <c r="C13" s="3"/>
      <c r="D13" s="3"/>
      <c r="E13" s="3"/>
      <c r="F13" s="3"/>
      <c r="G13" s="3"/>
      <c r="H13" s="1"/>
      <c r="I13" s="1"/>
    </row>
    <row r="14" spans="1:9">
      <c r="A14" s="4" t="s">
        <v>1</v>
      </c>
      <c r="B14" s="5" t="s">
        <v>2</v>
      </c>
      <c r="C14" s="6" t="s">
        <v>3</v>
      </c>
      <c r="D14" s="7" t="s">
        <v>4</v>
      </c>
      <c r="E14" s="6" t="s">
        <v>5</v>
      </c>
      <c r="F14" s="7" t="s">
        <v>6</v>
      </c>
      <c r="G14" s="8" t="s">
        <v>7</v>
      </c>
      <c r="H14" s="1"/>
      <c r="I14" s="1"/>
    </row>
    <row r="15" spans="1:9">
      <c r="A15" s="68" t="s">
        <v>89</v>
      </c>
      <c r="B15" s="14">
        <v>93</v>
      </c>
      <c r="C15" s="7">
        <v>38</v>
      </c>
      <c r="D15" s="69">
        <v>55</v>
      </c>
      <c r="E15" s="7">
        <v>20</v>
      </c>
      <c r="F15" s="7">
        <v>75</v>
      </c>
      <c r="G15" s="70">
        <f t="shared" ref="G15:G18" si="2">((B15*8)+(F15*4))/12</f>
        <v>87</v>
      </c>
      <c r="H15" s="1"/>
      <c r="I15" s="1"/>
    </row>
    <row r="16" spans="1:9">
      <c r="A16" s="68" t="s">
        <v>90</v>
      </c>
      <c r="B16" s="14">
        <v>50</v>
      </c>
      <c r="C16" s="7">
        <v>15</v>
      </c>
      <c r="D16" s="69">
        <v>35</v>
      </c>
      <c r="E16" s="7">
        <v>0</v>
      </c>
      <c r="F16" s="7">
        <v>35</v>
      </c>
      <c r="G16" s="70">
        <f t="shared" si="2"/>
        <v>45</v>
      </c>
      <c r="H16" s="1"/>
      <c r="I16" s="1"/>
    </row>
    <row r="17" spans="1:9">
      <c r="A17" s="68" t="s">
        <v>92</v>
      </c>
      <c r="B17" s="14">
        <v>45</v>
      </c>
      <c r="C17" s="7">
        <v>15</v>
      </c>
      <c r="D17" s="69">
        <v>30</v>
      </c>
      <c r="E17" s="7">
        <v>0</v>
      </c>
      <c r="F17" s="7">
        <v>30</v>
      </c>
      <c r="G17" s="70">
        <f t="shared" si="2"/>
        <v>40</v>
      </c>
      <c r="H17" s="1"/>
      <c r="I17" s="1"/>
    </row>
    <row r="18" spans="1:9">
      <c r="A18" s="68" t="s">
        <v>94</v>
      </c>
      <c r="B18" s="14">
        <v>24</v>
      </c>
      <c r="C18" s="7">
        <v>9</v>
      </c>
      <c r="D18" s="69">
        <v>15</v>
      </c>
      <c r="E18" s="7">
        <v>20</v>
      </c>
      <c r="F18" s="7">
        <v>35</v>
      </c>
      <c r="G18" s="70">
        <f t="shared" si="2"/>
        <v>27.666666666666668</v>
      </c>
      <c r="H18" s="1"/>
      <c r="I18" s="1"/>
    </row>
    <row r="19" spans="1:9">
      <c r="A19" s="17" t="s">
        <v>14</v>
      </c>
      <c r="B19" s="17">
        <f t="shared" ref="B19:G19" si="3">SUM(B15:B18)</f>
        <v>212</v>
      </c>
      <c r="C19" s="17">
        <f t="shared" si="3"/>
        <v>77</v>
      </c>
      <c r="D19" s="17">
        <f t="shared" si="3"/>
        <v>135</v>
      </c>
      <c r="E19" s="17">
        <f t="shared" si="3"/>
        <v>40</v>
      </c>
      <c r="F19" s="17">
        <f t="shared" si="3"/>
        <v>175</v>
      </c>
      <c r="G19" s="20">
        <f t="shared" si="3"/>
        <v>199.66666666666666</v>
      </c>
      <c r="H19" s="1"/>
      <c r="I19" s="71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</sheetData>
  <mergeCells count="2">
    <mergeCell ref="B1:E1"/>
    <mergeCell ref="B12:E1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40"/>
  <sheetViews>
    <sheetView workbookViewId="0"/>
  </sheetViews>
  <sheetFormatPr defaultColWidth="14.42578125" defaultRowHeight="15.75" customHeight="1"/>
  <cols>
    <col min="1" max="1" width="25" customWidth="1"/>
    <col min="2" max="2" width="17.28515625" customWidth="1"/>
    <col min="3" max="3" width="19.85546875" customWidth="1"/>
    <col min="4" max="4" width="18.85546875" customWidth="1"/>
    <col min="5" max="5" width="19.85546875" customWidth="1"/>
    <col min="6" max="6" width="21.28515625" customWidth="1"/>
    <col min="7" max="7" width="19.140625" customWidth="1"/>
    <col min="9" max="9" width="18.5703125" customWidth="1"/>
  </cols>
  <sheetData>
    <row r="1" spans="1:9" ht="14.25">
      <c r="A1" s="1"/>
      <c r="B1" s="155" t="s">
        <v>0</v>
      </c>
      <c r="C1" s="156"/>
      <c r="D1" s="156"/>
      <c r="E1" s="156"/>
      <c r="F1" s="3"/>
      <c r="G1" s="3"/>
      <c r="H1" s="1"/>
      <c r="I1" s="1"/>
    </row>
    <row r="2" spans="1:9" ht="14.25">
      <c r="A2" s="1"/>
      <c r="B2" s="169"/>
      <c r="C2" s="156"/>
      <c r="D2" s="156"/>
      <c r="E2" s="156"/>
      <c r="F2" s="3"/>
      <c r="G2" s="3"/>
      <c r="H2" s="1"/>
      <c r="I2" s="1"/>
    </row>
    <row r="3" spans="1:9" ht="42.75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  <c r="H3" s="3"/>
      <c r="I3" s="3"/>
    </row>
    <row r="4" spans="1:9" ht="57">
      <c r="A4" s="85" t="s">
        <v>96</v>
      </c>
      <c r="B4" s="10">
        <v>53</v>
      </c>
      <c r="C4" s="69">
        <v>12</v>
      </c>
      <c r="D4" s="69">
        <f t="shared" ref="D4:D13" si="0">B4-C4</f>
        <v>41</v>
      </c>
      <c r="E4" s="7">
        <v>0</v>
      </c>
      <c r="F4" s="69">
        <f t="shared" ref="F4:F13" si="1">E4+D4</f>
        <v>41</v>
      </c>
      <c r="G4" s="86">
        <f t="shared" ref="G4:G13" si="2">((B4*8)+(F4*4))/12</f>
        <v>49</v>
      </c>
      <c r="H4" s="1"/>
      <c r="I4" s="1"/>
    </row>
    <row r="5" spans="1:9" ht="42.75">
      <c r="A5" s="85" t="s">
        <v>97</v>
      </c>
      <c r="B5" s="10">
        <v>48</v>
      </c>
      <c r="C5" s="69">
        <v>13</v>
      </c>
      <c r="D5" s="69">
        <f t="shared" si="0"/>
        <v>35</v>
      </c>
      <c r="E5" s="7">
        <v>0</v>
      </c>
      <c r="F5" s="69">
        <f t="shared" si="1"/>
        <v>35</v>
      </c>
      <c r="G5" s="86">
        <f t="shared" si="2"/>
        <v>43.666666666666664</v>
      </c>
      <c r="H5" s="1"/>
      <c r="I5" s="1"/>
    </row>
    <row r="6" spans="1:9" ht="57">
      <c r="A6" s="85" t="s">
        <v>98</v>
      </c>
      <c r="B6" s="10">
        <v>25</v>
      </c>
      <c r="C6" s="69">
        <v>0</v>
      </c>
      <c r="D6" s="69">
        <f t="shared" si="0"/>
        <v>25</v>
      </c>
      <c r="E6" s="7">
        <v>0</v>
      </c>
      <c r="F6" s="69">
        <f t="shared" si="1"/>
        <v>25</v>
      </c>
      <c r="G6" s="86">
        <f t="shared" si="2"/>
        <v>25</v>
      </c>
      <c r="H6" s="1"/>
      <c r="I6" s="1"/>
    </row>
    <row r="7" spans="1:9" ht="99.75">
      <c r="A7" s="85" t="s">
        <v>99</v>
      </c>
      <c r="B7" s="10">
        <v>84</v>
      </c>
      <c r="C7" s="69">
        <v>20</v>
      </c>
      <c r="D7" s="69">
        <f t="shared" si="0"/>
        <v>64</v>
      </c>
      <c r="E7" s="7">
        <v>25</v>
      </c>
      <c r="F7" s="69">
        <f t="shared" si="1"/>
        <v>89</v>
      </c>
      <c r="G7" s="86">
        <f t="shared" si="2"/>
        <v>85.666666666666671</v>
      </c>
      <c r="H7" s="1"/>
      <c r="I7" s="1"/>
    </row>
    <row r="8" spans="1:9" ht="71.25">
      <c r="A8" s="85" t="s">
        <v>100</v>
      </c>
      <c r="B8" s="87">
        <v>92</v>
      </c>
      <c r="C8" s="87">
        <v>20</v>
      </c>
      <c r="D8" s="87">
        <f t="shared" si="0"/>
        <v>72</v>
      </c>
      <c r="E8" s="33">
        <v>25</v>
      </c>
      <c r="F8" s="87">
        <f t="shared" si="1"/>
        <v>97</v>
      </c>
      <c r="G8" s="86">
        <f t="shared" si="2"/>
        <v>93.666666666666671</v>
      </c>
      <c r="H8" s="1"/>
      <c r="I8" s="1"/>
    </row>
    <row r="9" spans="1:9" ht="28.5">
      <c r="A9" s="9" t="s">
        <v>101</v>
      </c>
      <c r="B9" s="87">
        <v>25</v>
      </c>
      <c r="C9" s="87">
        <v>0</v>
      </c>
      <c r="D9" s="87">
        <f t="shared" si="0"/>
        <v>25</v>
      </c>
      <c r="E9" s="33">
        <v>0</v>
      </c>
      <c r="F9" s="87">
        <f t="shared" si="1"/>
        <v>25</v>
      </c>
      <c r="G9" s="86">
        <f t="shared" si="2"/>
        <v>25</v>
      </c>
      <c r="H9" s="1"/>
      <c r="I9" s="1"/>
    </row>
    <row r="10" spans="1:9" ht="28.5">
      <c r="A10" s="13" t="s">
        <v>102</v>
      </c>
      <c r="B10" s="87">
        <v>86</v>
      </c>
      <c r="C10" s="87">
        <v>19</v>
      </c>
      <c r="D10" s="87">
        <f t="shared" si="0"/>
        <v>67</v>
      </c>
      <c r="E10" s="33">
        <v>25</v>
      </c>
      <c r="F10" s="87">
        <f t="shared" si="1"/>
        <v>92</v>
      </c>
      <c r="G10" s="86">
        <f t="shared" si="2"/>
        <v>88</v>
      </c>
      <c r="H10" s="1"/>
      <c r="I10" s="1"/>
    </row>
    <row r="11" spans="1:9" ht="57">
      <c r="A11" s="13" t="s">
        <v>103</v>
      </c>
      <c r="B11" s="87">
        <v>63</v>
      </c>
      <c r="C11" s="87">
        <v>10</v>
      </c>
      <c r="D11" s="87">
        <f t="shared" si="0"/>
        <v>53</v>
      </c>
      <c r="E11" s="87">
        <v>25</v>
      </c>
      <c r="F11" s="87">
        <f t="shared" si="1"/>
        <v>78</v>
      </c>
      <c r="G11" s="86">
        <f t="shared" si="2"/>
        <v>68</v>
      </c>
      <c r="H11" s="1"/>
      <c r="I11" s="1"/>
    </row>
    <row r="12" spans="1:9" ht="28.5">
      <c r="A12" s="13" t="s">
        <v>104</v>
      </c>
      <c r="B12" s="87">
        <v>96</v>
      </c>
      <c r="C12" s="87">
        <v>25</v>
      </c>
      <c r="D12" s="87">
        <f t="shared" si="0"/>
        <v>71</v>
      </c>
      <c r="E12" s="87">
        <v>25</v>
      </c>
      <c r="F12" s="87">
        <f t="shared" si="1"/>
        <v>96</v>
      </c>
      <c r="G12" s="86">
        <f t="shared" si="2"/>
        <v>96</v>
      </c>
      <c r="H12" s="1"/>
      <c r="I12" s="1"/>
    </row>
    <row r="13" spans="1:9" ht="28.5">
      <c r="A13" s="13" t="s">
        <v>105</v>
      </c>
      <c r="B13" s="33">
        <v>37</v>
      </c>
      <c r="C13" s="33">
        <v>17</v>
      </c>
      <c r="D13" s="87">
        <f t="shared" si="0"/>
        <v>20</v>
      </c>
      <c r="E13" s="33">
        <v>0</v>
      </c>
      <c r="F13" s="87">
        <f t="shared" si="1"/>
        <v>20</v>
      </c>
      <c r="G13" s="86">
        <f t="shared" si="2"/>
        <v>31.333333333333332</v>
      </c>
      <c r="H13" s="1"/>
      <c r="I13" s="1"/>
    </row>
    <row r="14" spans="1:9" ht="15">
      <c r="A14" s="17" t="s">
        <v>14</v>
      </c>
      <c r="B14" s="17">
        <f t="shared" ref="B14:F14" si="3">SUM(B4:B13)</f>
        <v>609</v>
      </c>
      <c r="C14" s="17">
        <f t="shared" si="3"/>
        <v>136</v>
      </c>
      <c r="D14" s="17">
        <f t="shared" si="3"/>
        <v>473</v>
      </c>
      <c r="E14" s="17">
        <f t="shared" si="3"/>
        <v>125</v>
      </c>
      <c r="F14" s="17">
        <f t="shared" si="3"/>
        <v>598</v>
      </c>
      <c r="G14" s="83">
        <f>SUM(F4:F13)</f>
        <v>598</v>
      </c>
      <c r="H14" s="1"/>
      <c r="I14" s="1"/>
    </row>
    <row r="15" spans="1:9" ht="17.25" customHeight="1">
      <c r="A15" s="1"/>
      <c r="B15" s="2"/>
      <c r="C15" s="2"/>
      <c r="D15" s="2"/>
      <c r="E15" s="2"/>
      <c r="F15" s="3"/>
      <c r="G15" s="3"/>
      <c r="H15" s="1"/>
      <c r="I15" s="1"/>
    </row>
    <row r="16" spans="1:9" ht="14.25">
      <c r="A16" s="1"/>
      <c r="B16" s="155" t="s">
        <v>83</v>
      </c>
      <c r="C16" s="156"/>
      <c r="D16" s="156"/>
      <c r="E16" s="156"/>
      <c r="F16" s="3"/>
      <c r="G16" s="3"/>
      <c r="H16" s="1"/>
      <c r="I16" s="1"/>
    </row>
    <row r="17" spans="1:9" ht="14.25">
      <c r="A17" s="1"/>
      <c r="B17" s="3"/>
      <c r="C17" s="3"/>
      <c r="D17" s="3"/>
      <c r="E17" s="3"/>
      <c r="F17" s="3"/>
      <c r="G17" s="3"/>
      <c r="H17" s="1"/>
      <c r="I17" s="1"/>
    </row>
    <row r="18" spans="1:9" ht="42.75">
      <c r="A18" s="4" t="s">
        <v>1</v>
      </c>
      <c r="B18" s="5" t="s">
        <v>2</v>
      </c>
      <c r="C18" s="6" t="s">
        <v>3</v>
      </c>
      <c r="D18" s="7" t="s">
        <v>4</v>
      </c>
      <c r="E18" s="6" t="s">
        <v>5</v>
      </c>
      <c r="F18" s="7" t="s">
        <v>6</v>
      </c>
      <c r="G18" s="8" t="s">
        <v>7</v>
      </c>
      <c r="H18" s="1"/>
      <c r="I18" s="1"/>
    </row>
    <row r="19" spans="1:9" ht="57">
      <c r="A19" s="88" t="s">
        <v>106</v>
      </c>
      <c r="B19" s="33">
        <v>45</v>
      </c>
      <c r="C19" s="33">
        <v>0</v>
      </c>
      <c r="D19" s="69">
        <f t="shared" ref="D19:D23" si="4">B19-C19</f>
        <v>45</v>
      </c>
      <c r="E19" s="33">
        <v>25</v>
      </c>
      <c r="F19" s="69">
        <f t="shared" ref="F19:F22" si="5">E19+D19</f>
        <v>70</v>
      </c>
      <c r="G19" s="86">
        <f t="shared" ref="G19:G23" si="6">((B19*8)+(F19*4))/12</f>
        <v>53.333333333333336</v>
      </c>
      <c r="H19" s="1"/>
      <c r="I19" s="1"/>
    </row>
    <row r="20" spans="1:9" ht="28.5">
      <c r="A20" s="9" t="s">
        <v>101</v>
      </c>
      <c r="B20" s="33">
        <v>73</v>
      </c>
      <c r="C20" s="33">
        <v>22</v>
      </c>
      <c r="D20" s="69">
        <f t="shared" si="4"/>
        <v>51</v>
      </c>
      <c r="E20" s="33">
        <v>25</v>
      </c>
      <c r="F20" s="69">
        <f t="shared" si="5"/>
        <v>76</v>
      </c>
      <c r="G20" s="86">
        <f t="shared" si="6"/>
        <v>74</v>
      </c>
      <c r="H20" s="1"/>
      <c r="I20" s="1"/>
    </row>
    <row r="21" spans="1:9" ht="28.5">
      <c r="A21" s="9" t="s">
        <v>102</v>
      </c>
      <c r="B21" s="33">
        <v>47</v>
      </c>
      <c r="C21" s="33">
        <v>21</v>
      </c>
      <c r="D21" s="69">
        <f t="shared" si="4"/>
        <v>26</v>
      </c>
      <c r="E21" s="33">
        <v>25</v>
      </c>
      <c r="F21" s="69">
        <f t="shared" si="5"/>
        <v>51</v>
      </c>
      <c r="G21" s="86">
        <f t="shared" si="6"/>
        <v>48.333333333333336</v>
      </c>
      <c r="H21" s="1"/>
      <c r="I21" s="1"/>
    </row>
    <row r="22" spans="1:9" ht="28.5">
      <c r="A22" s="13" t="s">
        <v>104</v>
      </c>
      <c r="B22" s="10">
        <v>24</v>
      </c>
      <c r="C22" s="10">
        <v>1</v>
      </c>
      <c r="D22" s="69">
        <f t="shared" si="4"/>
        <v>23</v>
      </c>
      <c r="E22" s="10">
        <v>25</v>
      </c>
      <c r="F22" s="69">
        <f t="shared" si="5"/>
        <v>48</v>
      </c>
      <c r="G22" s="86">
        <f t="shared" si="6"/>
        <v>32</v>
      </c>
      <c r="H22" s="1"/>
      <c r="I22" s="1"/>
    </row>
    <row r="23" spans="1:9" ht="57">
      <c r="A23" s="85" t="s">
        <v>96</v>
      </c>
      <c r="B23" s="89">
        <v>1</v>
      </c>
      <c r="C23" s="89">
        <v>1</v>
      </c>
      <c r="D23" s="69">
        <f t="shared" si="4"/>
        <v>0</v>
      </c>
      <c r="E23" s="89">
        <v>0</v>
      </c>
      <c r="F23" s="90">
        <v>0</v>
      </c>
      <c r="G23" s="86">
        <f t="shared" si="6"/>
        <v>0.66666666666666663</v>
      </c>
    </row>
    <row r="24" spans="1:9" ht="15">
      <c r="A24" s="17" t="s">
        <v>14</v>
      </c>
      <c r="B24" s="17">
        <f t="shared" ref="B24:G24" si="7">SUM(B19:B23)</f>
        <v>190</v>
      </c>
      <c r="C24" s="17">
        <f t="shared" si="7"/>
        <v>45</v>
      </c>
      <c r="D24" s="17">
        <f t="shared" si="7"/>
        <v>145</v>
      </c>
      <c r="E24" s="17">
        <f t="shared" si="7"/>
        <v>100</v>
      </c>
      <c r="F24" s="17">
        <f t="shared" si="7"/>
        <v>245</v>
      </c>
      <c r="G24" s="18">
        <f t="shared" si="7"/>
        <v>208.33333333333334</v>
      </c>
      <c r="H24" s="1"/>
      <c r="I24" s="71"/>
    </row>
    <row r="25" spans="1:9" ht="15">
      <c r="A25" s="2"/>
      <c r="B25" s="2"/>
      <c r="C25" s="2"/>
      <c r="D25" s="2"/>
      <c r="E25" s="2"/>
      <c r="F25" s="2"/>
      <c r="G25" s="2"/>
      <c r="H25" s="2"/>
      <c r="I25" s="2"/>
    </row>
    <row r="26" spans="1:9" ht="14.25">
      <c r="A26" s="1"/>
      <c r="B26" s="155" t="s">
        <v>107</v>
      </c>
      <c r="C26" s="156"/>
      <c r="D26" s="156"/>
      <c r="E26" s="156"/>
      <c r="F26" s="3"/>
      <c r="G26" s="3"/>
    </row>
    <row r="27" spans="1:9" ht="14.25">
      <c r="A27" s="1"/>
      <c r="B27" s="3"/>
      <c r="C27" s="3"/>
      <c r="D27" s="3"/>
      <c r="E27" s="3"/>
      <c r="F27" s="3"/>
      <c r="G27" s="3"/>
    </row>
    <row r="28" spans="1:9" ht="42.75">
      <c r="A28" s="4" t="s">
        <v>1</v>
      </c>
      <c r="B28" s="5" t="s">
        <v>2</v>
      </c>
      <c r="C28" s="6" t="s">
        <v>3</v>
      </c>
      <c r="D28" s="7" t="s">
        <v>4</v>
      </c>
      <c r="E28" s="6" t="s">
        <v>5</v>
      </c>
      <c r="F28" s="7" t="s">
        <v>6</v>
      </c>
      <c r="G28" s="8" t="s">
        <v>7</v>
      </c>
    </row>
    <row r="29" spans="1:9" ht="99.75">
      <c r="A29" s="9" t="s">
        <v>99</v>
      </c>
      <c r="B29" s="87">
        <v>107</v>
      </c>
      <c r="C29" s="87">
        <v>19</v>
      </c>
      <c r="D29" s="69">
        <f t="shared" ref="D29:D30" si="8">B29-C29</f>
        <v>88</v>
      </c>
      <c r="E29" s="33">
        <v>20</v>
      </c>
      <c r="F29" s="69">
        <f t="shared" ref="F29:F30" si="9">E29+D29</f>
        <v>108</v>
      </c>
      <c r="G29" s="86">
        <f t="shared" ref="G29:G30" si="10">((B29*8)+(F29*4))/12</f>
        <v>107.33333333333333</v>
      </c>
    </row>
    <row r="30" spans="1:9" ht="28.5">
      <c r="A30" s="9" t="s">
        <v>104</v>
      </c>
      <c r="B30" s="87">
        <v>108</v>
      </c>
      <c r="C30" s="87">
        <v>18</v>
      </c>
      <c r="D30" s="69">
        <f t="shared" si="8"/>
        <v>90</v>
      </c>
      <c r="E30" s="87">
        <v>25</v>
      </c>
      <c r="F30" s="69">
        <f t="shared" si="9"/>
        <v>115</v>
      </c>
      <c r="G30" s="86">
        <f t="shared" si="10"/>
        <v>110.33333333333333</v>
      </c>
    </row>
    <row r="31" spans="1:9" ht="15">
      <c r="A31" s="17" t="s">
        <v>14</v>
      </c>
      <c r="B31" s="17">
        <f t="shared" ref="B31:G31" si="11">SUM(B29:B30)</f>
        <v>215</v>
      </c>
      <c r="C31" s="17">
        <f t="shared" si="11"/>
        <v>37</v>
      </c>
      <c r="D31" s="17">
        <f t="shared" si="11"/>
        <v>178</v>
      </c>
      <c r="E31" s="17">
        <f t="shared" si="11"/>
        <v>45</v>
      </c>
      <c r="F31" s="17">
        <f t="shared" si="11"/>
        <v>223</v>
      </c>
      <c r="G31" s="18">
        <f t="shared" si="11"/>
        <v>217.66666666666666</v>
      </c>
    </row>
    <row r="32" spans="1:9" ht="15">
      <c r="A32" s="1"/>
      <c r="B32" s="2"/>
      <c r="C32" s="2"/>
      <c r="D32" s="2"/>
      <c r="E32" s="2"/>
      <c r="F32" s="3"/>
      <c r="G32" s="3"/>
    </row>
    <row r="33" spans="1:7" ht="14.25">
      <c r="A33" s="1"/>
      <c r="B33" s="155" t="s">
        <v>95</v>
      </c>
      <c r="C33" s="156"/>
      <c r="D33" s="156"/>
      <c r="E33" s="156"/>
      <c r="F33" s="3"/>
      <c r="G33" s="3"/>
    </row>
    <row r="34" spans="1:7" ht="14.25">
      <c r="A34" s="1"/>
      <c r="B34" s="3"/>
      <c r="C34" s="3"/>
      <c r="D34" s="3"/>
      <c r="E34" s="3"/>
      <c r="F34" s="3"/>
      <c r="G34" s="3"/>
    </row>
    <row r="35" spans="1:7" ht="42.75">
      <c r="A35" s="4" t="s">
        <v>1</v>
      </c>
      <c r="B35" s="5" t="s">
        <v>2</v>
      </c>
      <c r="C35" s="6" t="s">
        <v>3</v>
      </c>
      <c r="D35" s="7" t="s">
        <v>4</v>
      </c>
      <c r="E35" s="6" t="s">
        <v>5</v>
      </c>
      <c r="F35" s="7" t="s">
        <v>6</v>
      </c>
      <c r="G35" s="8" t="s">
        <v>7</v>
      </c>
    </row>
    <row r="36" spans="1:7" ht="28.5">
      <c r="A36" s="88" t="s">
        <v>101</v>
      </c>
      <c r="B36" s="33">
        <v>102</v>
      </c>
      <c r="C36" s="33">
        <v>32</v>
      </c>
      <c r="D36" s="69">
        <f t="shared" ref="D36:D38" si="12">B36-C36</f>
        <v>70</v>
      </c>
      <c r="E36" s="33">
        <v>20</v>
      </c>
      <c r="F36" s="69">
        <f t="shared" ref="F36:F38" si="13">E36+D36</f>
        <v>90</v>
      </c>
      <c r="G36" s="86">
        <f t="shared" ref="G36:G38" si="14">((B36*8)+(F36*4))/12</f>
        <v>98</v>
      </c>
    </row>
    <row r="37" spans="1:7" ht="28.5">
      <c r="A37" s="88" t="s">
        <v>102</v>
      </c>
      <c r="B37" s="33">
        <v>100</v>
      </c>
      <c r="C37" s="33">
        <v>23</v>
      </c>
      <c r="D37" s="69">
        <f t="shared" si="12"/>
        <v>77</v>
      </c>
      <c r="E37" s="33">
        <v>25</v>
      </c>
      <c r="F37" s="69">
        <f t="shared" si="13"/>
        <v>102</v>
      </c>
      <c r="G37" s="86">
        <f t="shared" si="14"/>
        <v>100.66666666666667</v>
      </c>
    </row>
    <row r="38" spans="1:7" ht="57">
      <c r="A38" s="88" t="s">
        <v>103</v>
      </c>
      <c r="B38" s="33">
        <v>77</v>
      </c>
      <c r="C38" s="33">
        <v>17</v>
      </c>
      <c r="D38" s="69">
        <f t="shared" si="12"/>
        <v>60</v>
      </c>
      <c r="E38" s="33">
        <v>20</v>
      </c>
      <c r="F38" s="69">
        <f t="shared" si="13"/>
        <v>80</v>
      </c>
      <c r="G38" s="86">
        <f t="shared" si="14"/>
        <v>78</v>
      </c>
    </row>
    <row r="39" spans="1:7" ht="15">
      <c r="A39" s="17" t="s">
        <v>14</v>
      </c>
      <c r="B39" s="17">
        <f t="shared" ref="B39:G39" si="15">SUM(B36:B38)</f>
        <v>279</v>
      </c>
      <c r="C39" s="17">
        <f t="shared" si="15"/>
        <v>72</v>
      </c>
      <c r="D39" s="17">
        <f t="shared" si="15"/>
        <v>207</v>
      </c>
      <c r="E39" s="17">
        <f t="shared" si="15"/>
        <v>65</v>
      </c>
      <c r="F39" s="17">
        <f t="shared" si="15"/>
        <v>272</v>
      </c>
      <c r="G39" s="18">
        <f t="shared" si="15"/>
        <v>276.66666666666669</v>
      </c>
    </row>
    <row r="40" spans="1:7" ht="15">
      <c r="A40" s="2"/>
      <c r="B40" s="2"/>
      <c r="C40" s="2"/>
      <c r="D40" s="2"/>
      <c r="E40" s="2"/>
      <c r="F40" s="2"/>
      <c r="G40" s="2"/>
    </row>
  </sheetData>
  <mergeCells count="5">
    <mergeCell ref="B1:E1"/>
    <mergeCell ref="B2:E2"/>
    <mergeCell ref="B16:E16"/>
    <mergeCell ref="B26:E26"/>
    <mergeCell ref="B33:E3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2"/>
  <sheetViews>
    <sheetView workbookViewId="0">
      <selection activeCell="J17" sqref="J17"/>
    </sheetView>
  </sheetViews>
  <sheetFormatPr defaultColWidth="14.42578125" defaultRowHeight="15.75" customHeight="1"/>
  <cols>
    <col min="1" max="1" width="25.140625" customWidth="1"/>
    <col min="2" max="2" width="17.28515625" customWidth="1"/>
    <col min="3" max="3" width="19.85546875" customWidth="1"/>
    <col min="4" max="4" width="18.85546875" customWidth="1"/>
    <col min="5" max="5" width="19.85546875" customWidth="1"/>
    <col min="6" max="6" width="16.85546875" customWidth="1"/>
    <col min="7" max="7" width="19.140625" customWidth="1"/>
    <col min="9" max="9" width="18.5703125" customWidth="1"/>
  </cols>
  <sheetData>
    <row r="1" spans="1:9" ht="14.25">
      <c r="A1" s="1"/>
      <c r="B1" s="155" t="s">
        <v>0</v>
      </c>
      <c r="C1" s="156"/>
      <c r="D1" s="156"/>
      <c r="E1" s="156"/>
      <c r="F1" s="3"/>
      <c r="G1" s="3"/>
      <c r="H1" s="1"/>
      <c r="I1" s="1"/>
    </row>
    <row r="2" spans="1:9" ht="14.25">
      <c r="A2" s="1"/>
      <c r="B2" s="3"/>
      <c r="C2" s="3"/>
      <c r="D2" s="3"/>
      <c r="E2" s="3"/>
      <c r="F2" s="3"/>
      <c r="G2" s="3"/>
      <c r="H2" s="1"/>
      <c r="I2" s="1"/>
    </row>
    <row r="3" spans="1:9" ht="43.5" customHeight="1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  <c r="H3" s="3"/>
      <c r="I3" s="3"/>
    </row>
    <row r="4" spans="1:9" ht="57">
      <c r="A4" s="9" t="s">
        <v>108</v>
      </c>
      <c r="B4" s="10">
        <v>47</v>
      </c>
      <c r="C4" s="69">
        <v>23</v>
      </c>
      <c r="D4" s="69">
        <v>24</v>
      </c>
      <c r="E4" s="7">
        <v>0</v>
      </c>
      <c r="F4" s="69">
        <v>24</v>
      </c>
      <c r="G4" s="70">
        <f t="shared" ref="G4:G14" si="0">((B4*8)+(F4*4))/12</f>
        <v>39.333333333333336</v>
      </c>
      <c r="H4" s="1"/>
      <c r="I4" s="1"/>
    </row>
    <row r="5" spans="1:9" ht="42.75">
      <c r="A5" s="13" t="s">
        <v>109</v>
      </c>
      <c r="B5" s="10">
        <v>72</v>
      </c>
      <c r="C5" s="69">
        <v>22</v>
      </c>
      <c r="D5" s="69">
        <v>50</v>
      </c>
      <c r="E5" s="7">
        <v>25</v>
      </c>
      <c r="F5" s="69">
        <v>75</v>
      </c>
      <c r="G5" s="70">
        <f t="shared" si="0"/>
        <v>73</v>
      </c>
      <c r="H5" s="1"/>
      <c r="I5" s="1"/>
    </row>
    <row r="6" spans="1:9" ht="57">
      <c r="A6" s="13" t="s">
        <v>98</v>
      </c>
      <c r="B6" s="10">
        <v>48</v>
      </c>
      <c r="C6" s="11">
        <v>0</v>
      </c>
      <c r="D6" s="11">
        <v>48</v>
      </c>
      <c r="E6" s="5">
        <v>25</v>
      </c>
      <c r="F6" s="11">
        <v>73</v>
      </c>
      <c r="G6" s="70">
        <f t="shared" si="0"/>
        <v>56.333333333333336</v>
      </c>
      <c r="H6" s="1"/>
      <c r="I6" s="1"/>
    </row>
    <row r="7" spans="1:9" ht="57">
      <c r="A7" s="13" t="s">
        <v>62</v>
      </c>
      <c r="B7" s="10">
        <v>50</v>
      </c>
      <c r="C7" s="10">
        <v>25</v>
      </c>
      <c r="D7" s="10">
        <v>25</v>
      </c>
      <c r="E7" s="14">
        <v>0</v>
      </c>
      <c r="F7" s="10">
        <v>25</v>
      </c>
      <c r="G7" s="70">
        <f t="shared" si="0"/>
        <v>41.666666666666664</v>
      </c>
      <c r="H7" s="1"/>
      <c r="I7" s="1"/>
    </row>
    <row r="8" spans="1:9" ht="57">
      <c r="A8" s="23" t="s">
        <v>40</v>
      </c>
      <c r="B8" s="10">
        <v>61</v>
      </c>
      <c r="C8" s="10">
        <v>14</v>
      </c>
      <c r="D8" s="10">
        <v>47</v>
      </c>
      <c r="E8" s="10">
        <v>25</v>
      </c>
      <c r="F8" s="10">
        <v>72</v>
      </c>
      <c r="G8" s="70">
        <f t="shared" si="0"/>
        <v>64.666666666666671</v>
      </c>
      <c r="H8" s="1"/>
      <c r="I8" s="1"/>
    </row>
    <row r="9" spans="1:9" ht="57">
      <c r="A9" s="13" t="s">
        <v>110</v>
      </c>
      <c r="B9" s="14">
        <v>47</v>
      </c>
      <c r="C9" s="14">
        <v>23</v>
      </c>
      <c r="D9" s="10">
        <v>24</v>
      </c>
      <c r="E9" s="14">
        <v>25</v>
      </c>
      <c r="F9" s="10">
        <v>49</v>
      </c>
      <c r="G9" s="70">
        <f t="shared" si="0"/>
        <v>47.666666666666664</v>
      </c>
      <c r="H9" s="1"/>
      <c r="I9" s="1"/>
    </row>
    <row r="10" spans="1:9" ht="28.5">
      <c r="A10" s="13" t="s">
        <v>111</v>
      </c>
      <c r="B10" s="14">
        <v>20</v>
      </c>
      <c r="C10" s="14">
        <v>0</v>
      </c>
      <c r="D10" s="10">
        <v>20</v>
      </c>
      <c r="E10" s="14">
        <v>0</v>
      </c>
      <c r="F10" s="10">
        <v>20</v>
      </c>
      <c r="G10" s="70">
        <f t="shared" si="0"/>
        <v>20</v>
      </c>
      <c r="H10" s="1"/>
      <c r="I10" s="1"/>
    </row>
    <row r="11" spans="1:9" ht="42.75">
      <c r="A11" s="13" t="s">
        <v>112</v>
      </c>
      <c r="B11" s="14">
        <v>91</v>
      </c>
      <c r="C11" s="14">
        <v>41</v>
      </c>
      <c r="D11" s="10">
        <v>50</v>
      </c>
      <c r="E11" s="14">
        <v>50</v>
      </c>
      <c r="F11" s="10">
        <v>100</v>
      </c>
      <c r="G11" s="70">
        <f t="shared" si="0"/>
        <v>94</v>
      </c>
      <c r="H11" s="1"/>
      <c r="I11" s="1"/>
    </row>
    <row r="12" spans="1:9" ht="28.5">
      <c r="A12" s="13" t="s">
        <v>113</v>
      </c>
      <c r="B12" s="14">
        <v>49</v>
      </c>
      <c r="C12" s="14">
        <v>0</v>
      </c>
      <c r="D12" s="10">
        <v>49</v>
      </c>
      <c r="E12" s="14">
        <v>25</v>
      </c>
      <c r="F12" s="10">
        <v>74</v>
      </c>
      <c r="G12" s="70">
        <f t="shared" si="0"/>
        <v>57.333333333333336</v>
      </c>
      <c r="H12" s="1"/>
      <c r="I12" s="1"/>
    </row>
    <row r="13" spans="1:9" ht="15">
      <c r="A13" s="91" t="s">
        <v>48</v>
      </c>
      <c r="B13" s="14">
        <v>59</v>
      </c>
      <c r="C13" s="14">
        <v>34</v>
      </c>
      <c r="D13" s="10">
        <v>25</v>
      </c>
      <c r="E13" s="14">
        <v>0</v>
      </c>
      <c r="F13" s="10">
        <v>25</v>
      </c>
      <c r="G13" s="70">
        <f t="shared" si="0"/>
        <v>47.666666666666664</v>
      </c>
      <c r="H13" s="1"/>
      <c r="I13" s="1"/>
    </row>
    <row r="14" spans="1:9" ht="28.5">
      <c r="A14" s="13" t="s">
        <v>16</v>
      </c>
      <c r="B14" s="14">
        <v>85</v>
      </c>
      <c r="C14" s="14">
        <v>14</v>
      </c>
      <c r="D14" s="10">
        <v>71</v>
      </c>
      <c r="E14" s="14">
        <v>25</v>
      </c>
      <c r="F14" s="10">
        <v>96</v>
      </c>
      <c r="G14" s="70">
        <f t="shared" si="0"/>
        <v>88.666666666666671</v>
      </c>
      <c r="H14" s="1"/>
      <c r="I14" s="1"/>
    </row>
    <row r="15" spans="1:9" ht="15">
      <c r="A15" s="17" t="s">
        <v>14</v>
      </c>
      <c r="B15" s="17">
        <f t="shared" ref="B15:G15" si="1">SUM(B4:B14)</f>
        <v>629</v>
      </c>
      <c r="C15" s="17">
        <f t="shared" si="1"/>
        <v>196</v>
      </c>
      <c r="D15" s="17">
        <f t="shared" si="1"/>
        <v>433</v>
      </c>
      <c r="E15" s="17">
        <f t="shared" si="1"/>
        <v>200</v>
      </c>
      <c r="F15" s="17">
        <f t="shared" si="1"/>
        <v>633</v>
      </c>
      <c r="G15" s="20">
        <f t="shared" si="1"/>
        <v>630.33333333333326</v>
      </c>
      <c r="H15" s="1"/>
      <c r="I15" s="1"/>
    </row>
    <row r="16" spans="1:9" ht="15">
      <c r="A16" s="1"/>
      <c r="B16" s="2"/>
      <c r="C16" s="2"/>
      <c r="D16" s="2"/>
      <c r="E16" s="2"/>
      <c r="F16" s="3"/>
      <c r="G16" s="3"/>
      <c r="H16" s="1"/>
      <c r="I16" s="1"/>
    </row>
    <row r="17" spans="1:9" ht="14.25">
      <c r="A17" s="1"/>
      <c r="B17" s="155" t="s">
        <v>95</v>
      </c>
      <c r="C17" s="156"/>
      <c r="D17" s="156"/>
      <c r="E17" s="156"/>
      <c r="F17" s="3"/>
      <c r="G17" s="3"/>
      <c r="H17" s="1"/>
      <c r="I17" s="1"/>
    </row>
    <row r="18" spans="1:9" ht="14.25">
      <c r="A18" s="1"/>
      <c r="B18" s="3"/>
      <c r="C18" s="3"/>
      <c r="D18" s="3"/>
      <c r="E18" s="3"/>
      <c r="F18" s="3"/>
      <c r="G18" s="3"/>
      <c r="H18" s="1"/>
      <c r="I18" s="1"/>
    </row>
    <row r="19" spans="1:9" ht="42.75">
      <c r="A19" s="4" t="s">
        <v>1</v>
      </c>
      <c r="B19" s="5" t="s">
        <v>2</v>
      </c>
      <c r="C19" s="6" t="s">
        <v>3</v>
      </c>
      <c r="D19" s="7" t="s">
        <v>4</v>
      </c>
      <c r="E19" s="6" t="s">
        <v>5</v>
      </c>
      <c r="F19" s="7" t="s">
        <v>6</v>
      </c>
      <c r="G19" s="8" t="s">
        <v>7</v>
      </c>
      <c r="H19" s="1"/>
      <c r="I19" s="1"/>
    </row>
    <row r="20" spans="1:9" ht="42.75">
      <c r="A20" s="68" t="s">
        <v>109</v>
      </c>
      <c r="B20" s="14">
        <v>25</v>
      </c>
      <c r="C20" s="7">
        <v>0</v>
      </c>
      <c r="D20" s="69">
        <v>25</v>
      </c>
      <c r="E20" s="7">
        <v>0</v>
      </c>
      <c r="F20" s="7">
        <v>25</v>
      </c>
      <c r="G20" s="8">
        <f>((B20*8)+(F20*4))/12</f>
        <v>25</v>
      </c>
      <c r="H20" s="1"/>
      <c r="I20" s="1"/>
    </row>
    <row r="21" spans="1:9" ht="15">
      <c r="A21" s="17" t="s">
        <v>14</v>
      </c>
      <c r="B21" s="17">
        <v>25</v>
      </c>
      <c r="C21" s="17">
        <v>0</v>
      </c>
      <c r="D21" s="17">
        <v>25</v>
      </c>
      <c r="E21" s="17">
        <v>0</v>
      </c>
      <c r="F21" s="17">
        <v>25</v>
      </c>
      <c r="G21" s="83">
        <f>SUM(G20)</f>
        <v>25</v>
      </c>
      <c r="H21" s="1"/>
      <c r="I21" s="71"/>
    </row>
    <row r="22" spans="1:9" ht="15">
      <c r="A22" s="2"/>
      <c r="B22" s="2"/>
      <c r="C22" s="2"/>
      <c r="D22" s="2"/>
      <c r="E22" s="2"/>
      <c r="F22" s="2"/>
      <c r="G22" s="2"/>
      <c r="H22" s="2"/>
      <c r="I22" s="2"/>
    </row>
  </sheetData>
  <mergeCells count="2">
    <mergeCell ref="B1:E1"/>
    <mergeCell ref="B17:E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1"/>
  <sheetViews>
    <sheetView workbookViewId="0"/>
  </sheetViews>
  <sheetFormatPr defaultColWidth="14.42578125" defaultRowHeight="15.75" customHeight="1"/>
  <cols>
    <col min="1" max="1" width="24.7109375" customWidth="1"/>
    <col min="2" max="2" width="17.28515625" customWidth="1"/>
    <col min="3" max="3" width="19.85546875" customWidth="1"/>
    <col min="4" max="4" width="18.85546875" customWidth="1"/>
    <col min="5" max="5" width="19.85546875" customWidth="1"/>
    <col min="6" max="6" width="16.85546875" customWidth="1"/>
    <col min="7" max="7" width="19.140625" customWidth="1"/>
    <col min="9" max="9" width="18.5703125" customWidth="1"/>
  </cols>
  <sheetData>
    <row r="1" spans="1:26" ht="14.25">
      <c r="A1" s="1"/>
      <c r="B1" s="155" t="s">
        <v>0</v>
      </c>
      <c r="C1" s="156"/>
      <c r="D1" s="156"/>
      <c r="E1" s="156"/>
      <c r="F1" s="3"/>
      <c r="G1" s="3"/>
      <c r="H1" s="1"/>
      <c r="I1" s="1"/>
    </row>
    <row r="2" spans="1:26" ht="14.25">
      <c r="A2" s="1"/>
      <c r="B2" s="3"/>
      <c r="C2" s="3"/>
      <c r="D2" s="3"/>
      <c r="E2" s="3"/>
      <c r="F2" s="3"/>
      <c r="G2" s="3"/>
      <c r="H2" s="1"/>
      <c r="I2" s="1"/>
    </row>
    <row r="3" spans="1:26" ht="42.75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  <c r="H3" s="3"/>
      <c r="I3" s="3"/>
    </row>
    <row r="4" spans="1:26" ht="28.5">
      <c r="A4" s="9" t="s">
        <v>114</v>
      </c>
      <c r="B4" s="10">
        <v>38</v>
      </c>
      <c r="C4" s="11">
        <v>16</v>
      </c>
      <c r="D4" s="11">
        <v>22</v>
      </c>
      <c r="E4" s="5">
        <v>0</v>
      </c>
      <c r="F4" s="11">
        <v>22</v>
      </c>
      <c r="G4" s="12">
        <f t="shared" ref="G4:G12" si="0">((B4*8)+(F4*4))/12</f>
        <v>32.666666666666664</v>
      </c>
      <c r="H4" s="1"/>
      <c r="I4" s="1"/>
    </row>
    <row r="5" spans="1:26" ht="57">
      <c r="A5" s="13" t="s">
        <v>115</v>
      </c>
      <c r="B5" s="10">
        <v>55</v>
      </c>
      <c r="C5" s="10">
        <v>0</v>
      </c>
      <c r="D5" s="10">
        <v>55</v>
      </c>
      <c r="E5" s="14">
        <v>0</v>
      </c>
      <c r="F5" s="10">
        <v>55</v>
      </c>
      <c r="G5" s="12">
        <f t="shared" si="0"/>
        <v>55</v>
      </c>
      <c r="H5" s="1"/>
      <c r="I5" s="1"/>
    </row>
    <row r="6" spans="1:26" ht="57">
      <c r="A6" s="13" t="s">
        <v>116</v>
      </c>
      <c r="B6" s="10">
        <v>71</v>
      </c>
      <c r="C6" s="10">
        <v>19</v>
      </c>
      <c r="D6" s="10">
        <v>52</v>
      </c>
      <c r="E6" s="10">
        <v>25</v>
      </c>
      <c r="F6" s="10">
        <v>77</v>
      </c>
      <c r="G6" s="12">
        <f t="shared" si="0"/>
        <v>73</v>
      </c>
      <c r="H6" s="1"/>
      <c r="I6" s="1"/>
    </row>
    <row r="7" spans="1:26" ht="15">
      <c r="A7" s="13" t="s">
        <v>117</v>
      </c>
      <c r="B7" s="14">
        <v>85</v>
      </c>
      <c r="C7" s="14">
        <v>22</v>
      </c>
      <c r="D7" s="10">
        <v>63</v>
      </c>
      <c r="E7" s="14">
        <v>25</v>
      </c>
      <c r="F7" s="10">
        <v>88</v>
      </c>
      <c r="G7" s="12">
        <f t="shared" si="0"/>
        <v>86</v>
      </c>
      <c r="H7" s="1"/>
      <c r="I7" s="1"/>
    </row>
    <row r="8" spans="1:26" ht="28.5">
      <c r="A8" s="13" t="s">
        <v>105</v>
      </c>
      <c r="B8" s="14">
        <v>29</v>
      </c>
      <c r="C8" s="14">
        <v>0</v>
      </c>
      <c r="D8" s="10">
        <v>29</v>
      </c>
      <c r="E8" s="14">
        <v>0</v>
      </c>
      <c r="F8" s="10">
        <v>29</v>
      </c>
      <c r="G8" s="12">
        <f t="shared" si="0"/>
        <v>29</v>
      </c>
      <c r="H8" s="1"/>
      <c r="I8" s="1"/>
    </row>
    <row r="9" spans="1:26" ht="42.75">
      <c r="A9" s="13" t="s">
        <v>118</v>
      </c>
      <c r="B9" s="14">
        <v>47</v>
      </c>
      <c r="C9" s="14">
        <v>21</v>
      </c>
      <c r="D9" s="10">
        <v>26</v>
      </c>
      <c r="E9" s="14">
        <v>0</v>
      </c>
      <c r="F9" s="10">
        <v>26</v>
      </c>
      <c r="G9" s="12">
        <f t="shared" si="0"/>
        <v>40</v>
      </c>
      <c r="H9" s="1"/>
      <c r="I9" s="1"/>
    </row>
    <row r="10" spans="1:26" ht="57">
      <c r="A10" s="13" t="s">
        <v>119</v>
      </c>
      <c r="B10" s="14">
        <v>27</v>
      </c>
      <c r="C10" s="14">
        <v>0</v>
      </c>
      <c r="D10" s="10">
        <v>27</v>
      </c>
      <c r="E10" s="14">
        <v>25</v>
      </c>
      <c r="F10" s="10">
        <v>52</v>
      </c>
      <c r="G10" s="12">
        <f t="shared" si="0"/>
        <v>35.333333333333336</v>
      </c>
      <c r="H10" s="1"/>
      <c r="I10" s="1"/>
    </row>
    <row r="11" spans="1:26" ht="57">
      <c r="A11" s="13" t="s">
        <v>21</v>
      </c>
      <c r="B11" s="14">
        <v>82</v>
      </c>
      <c r="C11" s="14">
        <v>19</v>
      </c>
      <c r="D11" s="10">
        <v>63</v>
      </c>
      <c r="E11" s="14">
        <v>25</v>
      </c>
      <c r="F11" s="10">
        <v>88</v>
      </c>
      <c r="G11" s="12">
        <f t="shared" si="0"/>
        <v>84</v>
      </c>
      <c r="H11" s="1"/>
      <c r="I11" s="1"/>
    </row>
    <row r="12" spans="1:26" ht="19.5" customHeight="1">
      <c r="A12" s="13" t="s">
        <v>16</v>
      </c>
      <c r="B12" s="14">
        <v>83</v>
      </c>
      <c r="C12" s="14">
        <v>16</v>
      </c>
      <c r="D12" s="10">
        <v>67</v>
      </c>
      <c r="E12" s="14">
        <v>25</v>
      </c>
      <c r="F12" s="10">
        <v>92</v>
      </c>
      <c r="G12" s="12">
        <f t="shared" si="0"/>
        <v>86</v>
      </c>
      <c r="H12" s="1"/>
      <c r="I12" s="1"/>
    </row>
    <row r="13" spans="1:26" ht="15">
      <c r="A13" s="17" t="s">
        <v>14</v>
      </c>
      <c r="B13" s="17">
        <f t="shared" ref="B13:G13" si="1">SUM(B4:B12)</f>
        <v>517</v>
      </c>
      <c r="C13" s="17">
        <f t="shared" si="1"/>
        <v>113</v>
      </c>
      <c r="D13" s="17">
        <f t="shared" si="1"/>
        <v>404</v>
      </c>
      <c r="E13" s="17">
        <f t="shared" si="1"/>
        <v>125</v>
      </c>
      <c r="F13" s="17">
        <f t="shared" si="1"/>
        <v>529</v>
      </c>
      <c r="G13" s="18">
        <f t="shared" si="1"/>
        <v>521</v>
      </c>
      <c r="H13" s="92"/>
      <c r="I13" s="92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 ht="15">
      <c r="A14" s="1"/>
      <c r="B14" s="2"/>
      <c r="C14" s="2"/>
      <c r="D14" s="2"/>
      <c r="E14" s="2"/>
      <c r="F14" s="3"/>
      <c r="G14" s="3"/>
      <c r="H14" s="1"/>
      <c r="I14" s="1"/>
    </row>
    <row r="15" spans="1:26" ht="14.25">
      <c r="A15" s="1"/>
      <c r="B15" s="155" t="s">
        <v>95</v>
      </c>
      <c r="C15" s="156"/>
      <c r="D15" s="156"/>
      <c r="E15" s="156"/>
      <c r="F15" s="3"/>
      <c r="G15" s="3"/>
    </row>
    <row r="16" spans="1:26" ht="14.25">
      <c r="A16" s="1"/>
      <c r="B16" s="3"/>
      <c r="C16" s="3"/>
      <c r="D16" s="3"/>
      <c r="E16" s="3"/>
      <c r="F16" s="3"/>
      <c r="G16" s="3"/>
    </row>
    <row r="17" spans="1:7" ht="42.75">
      <c r="A17" s="4" t="s">
        <v>1</v>
      </c>
      <c r="B17" s="5" t="s">
        <v>2</v>
      </c>
      <c r="C17" s="6" t="s">
        <v>3</v>
      </c>
      <c r="D17" s="7" t="s">
        <v>4</v>
      </c>
      <c r="E17" s="6" t="s">
        <v>5</v>
      </c>
      <c r="F17" s="7" t="s">
        <v>6</v>
      </c>
      <c r="G17" s="8" t="s">
        <v>7</v>
      </c>
    </row>
    <row r="18" spans="1:7" ht="57">
      <c r="A18" s="13" t="s">
        <v>116</v>
      </c>
      <c r="B18" s="14">
        <v>15</v>
      </c>
      <c r="C18" s="7">
        <v>15</v>
      </c>
      <c r="D18" s="69">
        <v>0</v>
      </c>
      <c r="E18" s="7">
        <v>0</v>
      </c>
      <c r="F18" s="7">
        <v>0</v>
      </c>
      <c r="G18" s="70">
        <f t="shared" ref="G18:G19" si="2">((B18*8)+(F18*4))/12</f>
        <v>10</v>
      </c>
    </row>
    <row r="19" spans="1:7" ht="15">
      <c r="A19" s="13" t="s">
        <v>117</v>
      </c>
      <c r="B19" s="14">
        <v>29</v>
      </c>
      <c r="C19" s="7">
        <v>14</v>
      </c>
      <c r="D19" s="69">
        <v>15</v>
      </c>
      <c r="E19" s="7">
        <v>15</v>
      </c>
      <c r="F19" s="7">
        <v>30</v>
      </c>
      <c r="G19" s="70">
        <f t="shared" si="2"/>
        <v>29.333333333333332</v>
      </c>
    </row>
    <row r="20" spans="1:7" ht="15">
      <c r="A20" s="17" t="s">
        <v>14</v>
      </c>
      <c r="B20" s="17">
        <f t="shared" ref="B20:G20" si="3">SUM(B18:B19)</f>
        <v>44</v>
      </c>
      <c r="C20" s="17">
        <f t="shared" si="3"/>
        <v>29</v>
      </c>
      <c r="D20" s="17">
        <f t="shared" si="3"/>
        <v>15</v>
      </c>
      <c r="E20" s="17">
        <f t="shared" si="3"/>
        <v>15</v>
      </c>
      <c r="F20" s="17">
        <f t="shared" si="3"/>
        <v>30</v>
      </c>
      <c r="G20" s="20">
        <f t="shared" si="3"/>
        <v>39.333333333333329</v>
      </c>
    </row>
    <row r="21" spans="1:7" ht="15">
      <c r="A21" s="2"/>
      <c r="B21" s="2"/>
      <c r="C21" s="2"/>
      <c r="D21" s="2"/>
      <c r="E21" s="2"/>
      <c r="F21" s="2"/>
      <c r="G21" s="2"/>
    </row>
  </sheetData>
  <mergeCells count="2">
    <mergeCell ref="B1:E1"/>
    <mergeCell ref="B15:E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topLeftCell="A22" workbookViewId="0">
      <selection activeCell="G41" sqref="G41"/>
    </sheetView>
  </sheetViews>
  <sheetFormatPr defaultColWidth="14.42578125" defaultRowHeight="15.75" customHeight="1"/>
  <cols>
    <col min="1" max="1" width="25.42578125" customWidth="1"/>
    <col min="2" max="2" width="17.28515625" customWidth="1"/>
    <col min="3" max="3" width="19.85546875" customWidth="1"/>
    <col min="4" max="4" width="18.85546875" customWidth="1"/>
    <col min="5" max="5" width="19.85546875" customWidth="1"/>
    <col min="6" max="6" width="16.85546875" customWidth="1"/>
    <col min="7" max="7" width="19.140625" customWidth="1"/>
    <col min="9" max="9" width="18.5703125" customWidth="1"/>
  </cols>
  <sheetData>
    <row r="1" spans="1:9" ht="14.25">
      <c r="A1" s="1"/>
      <c r="B1" s="155" t="s">
        <v>0</v>
      </c>
      <c r="C1" s="156"/>
      <c r="D1" s="156"/>
      <c r="E1" s="156"/>
      <c r="F1" s="3"/>
      <c r="G1" s="3"/>
      <c r="H1" s="1"/>
      <c r="I1" s="1"/>
    </row>
    <row r="2" spans="1:9" ht="14.25">
      <c r="A2" s="1"/>
      <c r="B2" s="3"/>
      <c r="C2" s="3"/>
      <c r="D2" s="3"/>
      <c r="E2" s="3"/>
      <c r="F2" s="3"/>
      <c r="G2" s="3"/>
      <c r="H2" s="1"/>
      <c r="I2" s="1"/>
    </row>
    <row r="3" spans="1:9" ht="42.75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  <c r="H3" s="3"/>
      <c r="I3" s="3"/>
    </row>
    <row r="4" spans="1:9" ht="15">
      <c r="A4" s="9" t="s">
        <v>120</v>
      </c>
      <c r="B4" s="10">
        <v>102</v>
      </c>
      <c r="C4" s="11">
        <v>21</v>
      </c>
      <c r="D4" s="11">
        <f t="shared" ref="D4:D21" si="0">B4-C4</f>
        <v>81</v>
      </c>
      <c r="E4" s="5">
        <v>25</v>
      </c>
      <c r="F4" s="11">
        <f t="shared" ref="F4:F21" si="1">D4+E4</f>
        <v>106</v>
      </c>
      <c r="G4" s="12">
        <f t="shared" ref="G4:G21" si="2">((B4*8)+(F4*4))/12</f>
        <v>103.33333333333333</v>
      </c>
      <c r="H4" s="1"/>
      <c r="I4" s="1"/>
    </row>
    <row r="5" spans="1:9" ht="42.75">
      <c r="A5" s="13" t="s">
        <v>121</v>
      </c>
      <c r="B5" s="10">
        <v>162</v>
      </c>
      <c r="C5" s="10">
        <v>32</v>
      </c>
      <c r="D5" s="11">
        <f t="shared" si="0"/>
        <v>130</v>
      </c>
      <c r="E5" s="14">
        <v>50</v>
      </c>
      <c r="F5" s="11">
        <f t="shared" si="1"/>
        <v>180</v>
      </c>
      <c r="G5" s="94">
        <f t="shared" si="2"/>
        <v>168</v>
      </c>
      <c r="H5" s="1"/>
      <c r="I5" s="1"/>
    </row>
    <row r="6" spans="1:9" ht="57">
      <c r="A6" s="13" t="s">
        <v>122</v>
      </c>
      <c r="B6" s="10">
        <v>92</v>
      </c>
      <c r="C6" s="10">
        <v>17</v>
      </c>
      <c r="D6" s="11">
        <f t="shared" si="0"/>
        <v>75</v>
      </c>
      <c r="E6" s="10">
        <v>25</v>
      </c>
      <c r="F6" s="11">
        <f t="shared" si="1"/>
        <v>100</v>
      </c>
      <c r="G6" s="12">
        <f t="shared" si="2"/>
        <v>94.666666666666671</v>
      </c>
      <c r="H6" s="1"/>
      <c r="I6" s="1"/>
    </row>
    <row r="7" spans="1:9" ht="99.75">
      <c r="A7" s="13" t="s">
        <v>123</v>
      </c>
      <c r="B7" s="10">
        <v>74</v>
      </c>
      <c r="C7" s="10">
        <v>0</v>
      </c>
      <c r="D7" s="11">
        <f t="shared" si="0"/>
        <v>74</v>
      </c>
      <c r="E7" s="10">
        <v>25</v>
      </c>
      <c r="F7" s="11">
        <f t="shared" si="1"/>
        <v>99</v>
      </c>
      <c r="G7" s="12">
        <f t="shared" si="2"/>
        <v>82.333333333333329</v>
      </c>
      <c r="H7" s="1"/>
      <c r="I7" s="1"/>
    </row>
    <row r="8" spans="1:9" ht="57">
      <c r="A8" s="13" t="s">
        <v>124</v>
      </c>
      <c r="B8" s="10">
        <v>88</v>
      </c>
      <c r="C8" s="10">
        <v>16</v>
      </c>
      <c r="D8" s="11">
        <f t="shared" si="0"/>
        <v>72</v>
      </c>
      <c r="E8" s="10">
        <v>25</v>
      </c>
      <c r="F8" s="11">
        <f t="shared" si="1"/>
        <v>97</v>
      </c>
      <c r="G8" s="94">
        <f t="shared" si="2"/>
        <v>91</v>
      </c>
      <c r="H8" s="1"/>
      <c r="I8" s="1"/>
    </row>
    <row r="9" spans="1:9" ht="28.5">
      <c r="A9" s="13" t="s">
        <v>125</v>
      </c>
      <c r="B9" s="10">
        <v>24</v>
      </c>
      <c r="C9" s="10">
        <v>24</v>
      </c>
      <c r="D9" s="11">
        <f t="shared" si="0"/>
        <v>0</v>
      </c>
      <c r="E9" s="10">
        <v>0</v>
      </c>
      <c r="F9" s="11">
        <f t="shared" si="1"/>
        <v>0</v>
      </c>
      <c r="G9" s="94">
        <f t="shared" si="2"/>
        <v>16</v>
      </c>
      <c r="H9" s="1"/>
      <c r="I9" s="1"/>
    </row>
    <row r="10" spans="1:9" ht="42.75">
      <c r="A10" s="13" t="s">
        <v>126</v>
      </c>
      <c r="B10" s="10">
        <v>74</v>
      </c>
      <c r="C10" s="10">
        <v>0</v>
      </c>
      <c r="D10" s="11">
        <f t="shared" si="0"/>
        <v>74</v>
      </c>
      <c r="E10" s="10">
        <v>25</v>
      </c>
      <c r="F10" s="11">
        <f t="shared" si="1"/>
        <v>99</v>
      </c>
      <c r="G10" s="12">
        <f t="shared" si="2"/>
        <v>82.333333333333329</v>
      </c>
      <c r="H10" s="1"/>
      <c r="I10" s="1"/>
    </row>
    <row r="11" spans="1:9" ht="57">
      <c r="A11" s="13" t="s">
        <v>98</v>
      </c>
      <c r="B11" s="10">
        <v>161</v>
      </c>
      <c r="C11" s="10">
        <v>20</v>
      </c>
      <c r="D11" s="11">
        <f t="shared" si="0"/>
        <v>141</v>
      </c>
      <c r="E11" s="10">
        <v>50</v>
      </c>
      <c r="F11" s="11">
        <f t="shared" si="1"/>
        <v>191</v>
      </c>
      <c r="G11" s="94">
        <f t="shared" si="2"/>
        <v>171</v>
      </c>
      <c r="H11" s="1"/>
      <c r="I11" s="1"/>
    </row>
    <row r="12" spans="1:9" ht="57">
      <c r="A12" s="13" t="s">
        <v>127</v>
      </c>
      <c r="B12" s="10">
        <v>95</v>
      </c>
      <c r="C12" s="10">
        <v>15</v>
      </c>
      <c r="D12" s="11">
        <f t="shared" si="0"/>
        <v>80</v>
      </c>
      <c r="E12" s="10">
        <v>25</v>
      </c>
      <c r="F12" s="11">
        <f t="shared" si="1"/>
        <v>105</v>
      </c>
      <c r="G12" s="12">
        <f t="shared" si="2"/>
        <v>98.333333333333329</v>
      </c>
      <c r="H12" s="1"/>
      <c r="I12" s="1"/>
    </row>
    <row r="13" spans="1:9" ht="42.75">
      <c r="A13" s="13" t="s">
        <v>128</v>
      </c>
      <c r="B13" s="10">
        <v>54</v>
      </c>
      <c r="C13" s="10">
        <v>25</v>
      </c>
      <c r="D13" s="11">
        <f t="shared" si="0"/>
        <v>29</v>
      </c>
      <c r="E13" s="10">
        <v>25</v>
      </c>
      <c r="F13" s="11">
        <f t="shared" si="1"/>
        <v>54</v>
      </c>
      <c r="G13" s="94">
        <f t="shared" si="2"/>
        <v>54</v>
      </c>
      <c r="H13" s="1"/>
      <c r="I13" s="1"/>
    </row>
    <row r="14" spans="1:9" ht="57">
      <c r="A14" s="13" t="s">
        <v>64</v>
      </c>
      <c r="B14" s="10">
        <v>52</v>
      </c>
      <c r="C14" s="10">
        <v>18</v>
      </c>
      <c r="D14" s="11">
        <f t="shared" si="0"/>
        <v>34</v>
      </c>
      <c r="E14" s="10"/>
      <c r="F14" s="11">
        <f t="shared" si="1"/>
        <v>34</v>
      </c>
      <c r="G14" s="94">
        <f t="shared" si="2"/>
        <v>46</v>
      </c>
      <c r="H14" s="1"/>
      <c r="I14" s="1"/>
    </row>
    <row r="15" spans="1:9" ht="85.5">
      <c r="A15" s="13" t="s">
        <v>129</v>
      </c>
      <c r="B15" s="14">
        <v>104</v>
      </c>
      <c r="C15" s="14">
        <v>20</v>
      </c>
      <c r="D15" s="11">
        <f t="shared" si="0"/>
        <v>84</v>
      </c>
      <c r="E15" s="14">
        <v>25</v>
      </c>
      <c r="F15" s="11">
        <f t="shared" si="1"/>
        <v>109</v>
      </c>
      <c r="G15" s="12">
        <f t="shared" si="2"/>
        <v>105.66666666666667</v>
      </c>
      <c r="H15" s="1"/>
      <c r="I15" s="1"/>
    </row>
    <row r="16" spans="1:9" ht="28.5">
      <c r="A16" s="13" t="s">
        <v>130</v>
      </c>
      <c r="B16" s="14">
        <v>72</v>
      </c>
      <c r="C16" s="14">
        <v>18</v>
      </c>
      <c r="D16" s="11">
        <f t="shared" si="0"/>
        <v>54</v>
      </c>
      <c r="E16" s="14">
        <v>50</v>
      </c>
      <c r="F16" s="11">
        <f t="shared" si="1"/>
        <v>104</v>
      </c>
      <c r="G16" s="12">
        <f t="shared" si="2"/>
        <v>82.666666666666671</v>
      </c>
      <c r="H16" s="1"/>
      <c r="I16" s="1"/>
    </row>
    <row r="17" spans="1:9" ht="42.75">
      <c r="A17" s="13" t="s">
        <v>131</v>
      </c>
      <c r="B17" s="14">
        <v>61</v>
      </c>
      <c r="C17" s="14">
        <v>14</v>
      </c>
      <c r="D17" s="11">
        <f t="shared" si="0"/>
        <v>47</v>
      </c>
      <c r="E17" s="14">
        <v>25</v>
      </c>
      <c r="F17" s="11">
        <f t="shared" si="1"/>
        <v>72</v>
      </c>
      <c r="G17" s="12">
        <f t="shared" si="2"/>
        <v>64.666666666666671</v>
      </c>
      <c r="H17" s="1"/>
      <c r="I17" s="1"/>
    </row>
    <row r="18" spans="1:9" ht="42.75">
      <c r="A18" s="13" t="s">
        <v>132</v>
      </c>
      <c r="B18" s="14">
        <v>69</v>
      </c>
      <c r="C18" s="14">
        <v>17</v>
      </c>
      <c r="D18" s="11">
        <f t="shared" si="0"/>
        <v>52</v>
      </c>
      <c r="E18" s="14">
        <v>25</v>
      </c>
      <c r="F18" s="11">
        <f t="shared" si="1"/>
        <v>77</v>
      </c>
      <c r="G18" s="12">
        <f t="shared" si="2"/>
        <v>71.666666666666671</v>
      </c>
      <c r="H18" s="1"/>
      <c r="I18" s="1"/>
    </row>
    <row r="19" spans="1:9" ht="57">
      <c r="A19" s="13" t="s">
        <v>133</v>
      </c>
      <c r="B19" s="14">
        <v>0</v>
      </c>
      <c r="C19" s="14">
        <v>0</v>
      </c>
      <c r="D19" s="11">
        <f t="shared" si="0"/>
        <v>0</v>
      </c>
      <c r="E19" s="14">
        <v>25</v>
      </c>
      <c r="F19" s="11">
        <f t="shared" si="1"/>
        <v>25</v>
      </c>
      <c r="G19" s="12">
        <f t="shared" si="2"/>
        <v>8.3333333333333339</v>
      </c>
      <c r="H19" s="1"/>
      <c r="I19" s="1"/>
    </row>
    <row r="20" spans="1:9" ht="28.5">
      <c r="A20" s="13" t="s">
        <v>134</v>
      </c>
      <c r="B20" s="14">
        <v>71</v>
      </c>
      <c r="C20" s="14">
        <v>23</v>
      </c>
      <c r="D20" s="11">
        <f t="shared" si="0"/>
        <v>48</v>
      </c>
      <c r="E20" s="14">
        <v>25</v>
      </c>
      <c r="F20" s="11">
        <f t="shared" si="1"/>
        <v>73</v>
      </c>
      <c r="G20" s="12">
        <f t="shared" si="2"/>
        <v>71.666666666666671</v>
      </c>
      <c r="H20" s="1"/>
      <c r="I20" s="1"/>
    </row>
    <row r="21" spans="1:9" ht="57">
      <c r="A21" s="13" t="s">
        <v>40</v>
      </c>
      <c r="B21" s="14">
        <v>82</v>
      </c>
      <c r="C21" s="14">
        <v>33</v>
      </c>
      <c r="D21" s="11">
        <f t="shared" si="0"/>
        <v>49</v>
      </c>
      <c r="E21" s="14">
        <v>25</v>
      </c>
      <c r="F21" s="11">
        <f t="shared" si="1"/>
        <v>74</v>
      </c>
      <c r="G21" s="12">
        <f t="shared" si="2"/>
        <v>79.333333333333329</v>
      </c>
      <c r="H21" s="1"/>
      <c r="I21" s="1"/>
    </row>
    <row r="22" spans="1:9" ht="15">
      <c r="A22" s="17" t="s">
        <v>14</v>
      </c>
      <c r="B22" s="17">
        <f t="shared" ref="B22:G22" si="3">SUM(B4:B21)</f>
        <v>1437</v>
      </c>
      <c r="C22" s="17">
        <f t="shared" si="3"/>
        <v>313</v>
      </c>
      <c r="D22" s="17">
        <f t="shared" si="3"/>
        <v>1124</v>
      </c>
      <c r="E22" s="17">
        <f t="shared" si="3"/>
        <v>475</v>
      </c>
      <c r="F22" s="17">
        <f t="shared" si="3"/>
        <v>1599</v>
      </c>
      <c r="G22" s="95">
        <f t="shared" si="3"/>
        <v>1491.0000000000002</v>
      </c>
      <c r="H22" s="1"/>
      <c r="I22" s="1"/>
    </row>
    <row r="23" spans="1:9" ht="15">
      <c r="A23" s="1"/>
      <c r="B23" s="2"/>
      <c r="C23" s="2"/>
      <c r="D23" s="2"/>
      <c r="E23" s="2"/>
      <c r="F23" s="3"/>
      <c r="H23" s="1"/>
      <c r="I23" s="1"/>
    </row>
    <row r="24" spans="1:9" ht="14.25">
      <c r="A24" s="1"/>
      <c r="B24" s="155" t="s">
        <v>83</v>
      </c>
      <c r="C24" s="156"/>
      <c r="D24" s="156"/>
      <c r="E24" s="156"/>
      <c r="F24" s="3"/>
      <c r="G24" s="3"/>
      <c r="H24" s="1"/>
      <c r="I24" s="1"/>
    </row>
    <row r="25" spans="1:9" ht="14.25">
      <c r="A25" s="1"/>
      <c r="B25" s="3"/>
      <c r="C25" s="3"/>
      <c r="D25" s="3"/>
      <c r="E25" s="3"/>
      <c r="F25" s="3"/>
      <c r="G25" s="3"/>
      <c r="H25" s="1"/>
      <c r="I25" s="1"/>
    </row>
    <row r="26" spans="1:9" ht="42.75">
      <c r="A26" s="4" t="s">
        <v>1</v>
      </c>
      <c r="B26" s="5" t="s">
        <v>2</v>
      </c>
      <c r="C26" s="6" t="s">
        <v>3</v>
      </c>
      <c r="D26" s="7" t="s">
        <v>4</v>
      </c>
      <c r="E26" s="6" t="s">
        <v>5</v>
      </c>
      <c r="F26" s="7" t="s">
        <v>6</v>
      </c>
      <c r="G26" s="8" t="s">
        <v>7</v>
      </c>
      <c r="H26" s="1"/>
      <c r="I26" s="1"/>
    </row>
    <row r="27" spans="1:9" ht="42.75">
      <c r="A27" s="88" t="s">
        <v>121</v>
      </c>
      <c r="B27" s="14">
        <v>5</v>
      </c>
      <c r="C27" s="7">
        <v>0</v>
      </c>
      <c r="D27" s="11">
        <f t="shared" ref="D27:D29" si="4">B27-C27</f>
        <v>5</v>
      </c>
      <c r="E27" s="7">
        <v>0</v>
      </c>
      <c r="F27" s="11">
        <f t="shared" ref="F27:F29" si="5">D27+E27</f>
        <v>5</v>
      </c>
      <c r="G27" s="94">
        <f t="shared" ref="G27:G29" si="6">((B27*8)+(F27*4))/12</f>
        <v>5</v>
      </c>
      <c r="H27" s="1"/>
      <c r="I27" s="1"/>
    </row>
    <row r="28" spans="1:9" ht="42.75">
      <c r="A28" s="88" t="s">
        <v>135</v>
      </c>
      <c r="B28" s="14">
        <v>66</v>
      </c>
      <c r="C28" s="7">
        <v>0</v>
      </c>
      <c r="D28" s="11">
        <f t="shared" si="4"/>
        <v>66</v>
      </c>
      <c r="E28" s="7">
        <v>25</v>
      </c>
      <c r="F28" s="11">
        <f t="shared" si="5"/>
        <v>91</v>
      </c>
      <c r="G28" s="12">
        <f t="shared" si="6"/>
        <v>74.333333333333329</v>
      </c>
      <c r="H28" s="1"/>
      <c r="I28" s="1"/>
    </row>
    <row r="29" spans="1:9" ht="57">
      <c r="A29" s="22" t="s">
        <v>40</v>
      </c>
      <c r="B29" s="14">
        <v>0</v>
      </c>
      <c r="C29" s="7">
        <v>0</v>
      </c>
      <c r="D29" s="11">
        <f t="shared" si="4"/>
        <v>0</v>
      </c>
      <c r="E29" s="7">
        <v>25</v>
      </c>
      <c r="F29" s="11">
        <f t="shared" si="5"/>
        <v>25</v>
      </c>
      <c r="G29" s="12">
        <f t="shared" si="6"/>
        <v>8.3333333333333339</v>
      </c>
      <c r="H29" s="1"/>
      <c r="I29" s="1"/>
    </row>
    <row r="30" spans="1:9" ht="15">
      <c r="A30" s="17" t="s">
        <v>14</v>
      </c>
      <c r="B30" s="17">
        <f>SUM(B27:B29)</f>
        <v>71</v>
      </c>
      <c r="C30" s="17">
        <v>0</v>
      </c>
      <c r="D30" s="17">
        <f t="shared" ref="D30:G30" si="7">SUM(D27:D29)</f>
        <v>71</v>
      </c>
      <c r="E30" s="17">
        <f t="shared" si="7"/>
        <v>50</v>
      </c>
      <c r="F30" s="17">
        <f t="shared" si="7"/>
        <v>121</v>
      </c>
      <c r="G30" s="18">
        <f t="shared" si="7"/>
        <v>87.666666666666657</v>
      </c>
      <c r="H30" s="1"/>
      <c r="I30" s="71"/>
    </row>
    <row r="31" spans="1:9" ht="15">
      <c r="A31" s="2"/>
      <c r="B31" s="2"/>
      <c r="C31" s="2"/>
      <c r="D31" s="2"/>
      <c r="E31" s="2"/>
      <c r="F31" s="2"/>
      <c r="G31" s="2"/>
      <c r="H31" s="2"/>
      <c r="I31" s="2"/>
    </row>
    <row r="32" spans="1:9" ht="14.25">
      <c r="A32" s="1"/>
      <c r="B32" s="155" t="s">
        <v>107</v>
      </c>
      <c r="C32" s="156"/>
      <c r="D32" s="156"/>
      <c r="E32" s="156"/>
      <c r="F32" s="3"/>
      <c r="G32" s="3"/>
    </row>
    <row r="33" spans="1:7" ht="14.25">
      <c r="A33" s="1"/>
      <c r="B33" s="3"/>
      <c r="C33" s="3"/>
      <c r="D33" s="3"/>
      <c r="E33" s="3"/>
      <c r="F33" s="3"/>
      <c r="G33" s="3"/>
    </row>
    <row r="34" spans="1:7" ht="42.75">
      <c r="A34" s="4" t="s">
        <v>1</v>
      </c>
      <c r="B34" s="5" t="s">
        <v>2</v>
      </c>
      <c r="C34" s="6" t="s">
        <v>3</v>
      </c>
      <c r="D34" s="7" t="s">
        <v>4</v>
      </c>
      <c r="E34" s="6" t="s">
        <v>5</v>
      </c>
      <c r="F34" s="7" t="s">
        <v>6</v>
      </c>
      <c r="G34" s="8" t="s">
        <v>7</v>
      </c>
    </row>
    <row r="35" spans="1:7" ht="52.5" customHeight="1">
      <c r="A35" s="13" t="s">
        <v>127</v>
      </c>
      <c r="B35" s="14">
        <v>0</v>
      </c>
      <c r="C35" s="7">
        <v>0</v>
      </c>
      <c r="D35" s="11">
        <f t="shared" ref="D35" si="8">B35-C35</f>
        <v>0</v>
      </c>
      <c r="E35" s="7">
        <v>20</v>
      </c>
      <c r="F35" s="11">
        <f t="shared" ref="F35" si="9">D35+E35</f>
        <v>20</v>
      </c>
      <c r="G35" s="12">
        <f t="shared" ref="G35" si="10">((B35*8)+(F35*4))/12</f>
        <v>6.666666666666667</v>
      </c>
    </row>
    <row r="36" spans="1:7" ht="15">
      <c r="A36" s="17" t="s">
        <v>14</v>
      </c>
      <c r="B36" s="17">
        <f>SUM(B35:B35)</f>
        <v>0</v>
      </c>
      <c r="C36" s="17">
        <v>0</v>
      </c>
      <c r="D36" s="17">
        <f>SUM(D35:D35)</f>
        <v>0</v>
      </c>
      <c r="E36" s="17">
        <f>SUM(E35:E35)</f>
        <v>20</v>
      </c>
      <c r="F36" s="17">
        <f>SUM(F35:F35)</f>
        <v>20</v>
      </c>
      <c r="G36" s="96">
        <f>SUM(G35:G35)</f>
        <v>6.666666666666667</v>
      </c>
    </row>
    <row r="37" spans="1:7" ht="15">
      <c r="A37" s="2"/>
      <c r="B37" s="2"/>
      <c r="C37" s="2"/>
      <c r="D37" s="2"/>
      <c r="E37" s="2"/>
      <c r="F37" s="2"/>
    </row>
    <row r="38" spans="1:7" ht="15.75" customHeight="1">
      <c r="A38" s="15"/>
      <c r="B38" s="155" t="s">
        <v>95</v>
      </c>
      <c r="C38" s="156"/>
      <c r="D38" s="156"/>
      <c r="E38" s="156"/>
      <c r="F38" s="84"/>
      <c r="G38" s="84"/>
    </row>
    <row r="39" spans="1:7" ht="15.75" customHeight="1">
      <c r="A39" s="15"/>
      <c r="B39" s="84"/>
      <c r="C39" s="84"/>
      <c r="D39" s="84"/>
      <c r="E39" s="84"/>
      <c r="F39" s="84"/>
      <c r="G39" s="84"/>
    </row>
    <row r="40" spans="1:7" ht="49.5" customHeight="1">
      <c r="A40" s="4" t="s">
        <v>1</v>
      </c>
      <c r="B40" s="5" t="s">
        <v>2</v>
      </c>
      <c r="C40" s="6" t="s">
        <v>3</v>
      </c>
      <c r="D40" s="7" t="s">
        <v>4</v>
      </c>
      <c r="E40" s="6" t="s">
        <v>5</v>
      </c>
      <c r="F40" s="7" t="s">
        <v>6</v>
      </c>
      <c r="G40" s="8" t="s">
        <v>7</v>
      </c>
    </row>
    <row r="41" spans="1:7" ht="34.5" customHeight="1">
      <c r="A41" s="13" t="s">
        <v>127</v>
      </c>
      <c r="B41" s="14">
        <v>10</v>
      </c>
      <c r="C41" s="7">
        <v>0</v>
      </c>
      <c r="D41" s="11">
        <f t="shared" ref="D41:D42" si="11">B41-C41</f>
        <v>10</v>
      </c>
      <c r="E41" s="7">
        <v>0</v>
      </c>
      <c r="F41" s="11">
        <f t="shared" ref="F41:F42" si="12">D41+E41</f>
        <v>10</v>
      </c>
      <c r="G41" s="37" t="s">
        <v>172</v>
      </c>
    </row>
    <row r="42" spans="1:7" ht="15.75" customHeight="1">
      <c r="A42" s="13" t="s">
        <v>128</v>
      </c>
      <c r="B42" s="14">
        <v>15</v>
      </c>
      <c r="C42" s="7">
        <v>0</v>
      </c>
      <c r="D42" s="11">
        <f t="shared" si="11"/>
        <v>15</v>
      </c>
      <c r="E42" s="7">
        <v>0</v>
      </c>
      <c r="F42" s="11">
        <f t="shared" si="12"/>
        <v>15</v>
      </c>
      <c r="G42" s="94">
        <f t="shared" ref="G42" si="13">((B42*8)+(F42*4))/12</f>
        <v>15</v>
      </c>
    </row>
    <row r="43" spans="1:7" ht="15.75" customHeight="1">
      <c r="A43" s="17" t="s">
        <v>14</v>
      </c>
      <c r="B43" s="17">
        <f>SUM(B41:B42)</f>
        <v>25</v>
      </c>
      <c r="C43" s="17">
        <v>0</v>
      </c>
      <c r="D43" s="17">
        <f t="shared" ref="D43:G43" si="14">SUM(D41:D42)</f>
        <v>25</v>
      </c>
      <c r="E43" s="17">
        <f t="shared" si="14"/>
        <v>0</v>
      </c>
      <c r="F43" s="17">
        <f t="shared" si="14"/>
        <v>25</v>
      </c>
      <c r="G43" s="96">
        <f t="shared" si="14"/>
        <v>15</v>
      </c>
    </row>
  </sheetData>
  <mergeCells count="4">
    <mergeCell ref="B1:E1"/>
    <mergeCell ref="B24:E24"/>
    <mergeCell ref="B32:E32"/>
    <mergeCell ref="B38:E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J10" sqref="J10"/>
    </sheetView>
  </sheetViews>
  <sheetFormatPr defaultRowHeight="15"/>
  <cols>
    <col min="1" max="1" width="44.5703125" style="126" customWidth="1"/>
    <col min="2" max="4" width="16.5703125" style="127" customWidth="1"/>
    <col min="5" max="5" width="13.28515625" style="127" customWidth="1"/>
    <col min="6" max="6" width="17.28515625" style="127" customWidth="1"/>
    <col min="7" max="7" width="17.28515625" style="128" customWidth="1"/>
    <col min="8" max="16384" width="9.140625" style="129"/>
  </cols>
  <sheetData>
    <row r="1" spans="1:7">
      <c r="B1" s="170" t="s">
        <v>0</v>
      </c>
      <c r="C1" s="170"/>
      <c r="D1" s="170"/>
      <c r="E1" s="170"/>
    </row>
    <row r="2" spans="1:7">
      <c r="B2" s="130"/>
      <c r="C2" s="130"/>
      <c r="D2" s="130"/>
      <c r="E2" s="130"/>
    </row>
    <row r="3" spans="1:7" s="127" customFormat="1" ht="30">
      <c r="A3" s="131" t="s">
        <v>174</v>
      </c>
      <c r="B3" s="132" t="s">
        <v>2</v>
      </c>
      <c r="C3" s="133" t="s">
        <v>175</v>
      </c>
      <c r="D3" s="134" t="s">
        <v>4</v>
      </c>
      <c r="E3" s="133" t="s">
        <v>176</v>
      </c>
      <c r="F3" s="134" t="s">
        <v>6</v>
      </c>
      <c r="G3" s="135" t="s">
        <v>177</v>
      </c>
    </row>
    <row r="4" spans="1:7">
      <c r="A4" s="136" t="s">
        <v>120</v>
      </c>
      <c r="B4" s="131">
        <v>102</v>
      </c>
      <c r="C4" s="131">
        <v>18</v>
      </c>
      <c r="D4" s="137">
        <v>78</v>
      </c>
      <c r="E4" s="138">
        <v>25</v>
      </c>
      <c r="F4" s="139">
        <f t="shared" ref="F4:F19" si="0">D4+E4</f>
        <v>103</v>
      </c>
      <c r="G4" s="135">
        <f t="shared" ref="G4:G16" si="1">((B4*8)+(F4*4))/12</f>
        <v>102.33333333333333</v>
      </c>
    </row>
    <row r="5" spans="1:7" ht="30">
      <c r="A5" s="136" t="s">
        <v>121</v>
      </c>
      <c r="B5" s="132">
        <v>162</v>
      </c>
      <c r="C5" s="132">
        <v>31</v>
      </c>
      <c r="D5" s="137">
        <v>118</v>
      </c>
      <c r="E5" s="138">
        <v>75</v>
      </c>
      <c r="F5" s="139">
        <v>191</v>
      </c>
      <c r="G5" s="135">
        <f t="shared" si="1"/>
        <v>171.66666666666666</v>
      </c>
    </row>
    <row r="6" spans="1:7" ht="30">
      <c r="A6" s="140" t="s">
        <v>122</v>
      </c>
      <c r="B6" s="132">
        <v>92</v>
      </c>
      <c r="C6" s="132">
        <v>16</v>
      </c>
      <c r="D6" s="137">
        <v>72</v>
      </c>
      <c r="E6" s="138">
        <v>25</v>
      </c>
      <c r="F6" s="139">
        <v>96</v>
      </c>
      <c r="G6" s="135">
        <f t="shared" si="1"/>
        <v>93.333333333333329</v>
      </c>
    </row>
    <row r="7" spans="1:7" ht="45">
      <c r="A7" s="140" t="s">
        <v>178</v>
      </c>
      <c r="B7" s="132">
        <v>74</v>
      </c>
      <c r="C7" s="132">
        <v>0</v>
      </c>
      <c r="D7" s="137">
        <v>61</v>
      </c>
      <c r="E7" s="138">
        <v>25</v>
      </c>
      <c r="F7" s="139">
        <v>84</v>
      </c>
      <c r="G7" s="135">
        <f t="shared" si="1"/>
        <v>77.333333333333329</v>
      </c>
    </row>
    <row r="8" spans="1:7" ht="30">
      <c r="A8" s="136" t="s">
        <v>124</v>
      </c>
      <c r="B8" s="132">
        <v>88</v>
      </c>
      <c r="C8" s="132">
        <v>15</v>
      </c>
      <c r="D8" s="137">
        <v>65</v>
      </c>
      <c r="E8" s="138">
        <v>25</v>
      </c>
      <c r="F8" s="139">
        <f t="shared" si="0"/>
        <v>90</v>
      </c>
      <c r="G8" s="135">
        <f t="shared" si="1"/>
        <v>88.666666666666671</v>
      </c>
    </row>
    <row r="9" spans="1:7" ht="19.5" customHeight="1">
      <c r="A9" s="140" t="s">
        <v>125</v>
      </c>
      <c r="B9" s="132">
        <v>24</v>
      </c>
      <c r="C9" s="132">
        <v>22</v>
      </c>
      <c r="D9" s="137">
        <v>0</v>
      </c>
      <c r="E9" s="138">
        <v>0</v>
      </c>
      <c r="F9" s="139">
        <f t="shared" si="0"/>
        <v>0</v>
      </c>
      <c r="G9" s="135">
        <f t="shared" si="1"/>
        <v>16</v>
      </c>
    </row>
    <row r="10" spans="1:7" ht="30" customHeight="1">
      <c r="A10" s="140" t="s">
        <v>179</v>
      </c>
      <c r="B10" s="131">
        <v>74</v>
      </c>
      <c r="C10" s="132">
        <v>0</v>
      </c>
      <c r="D10" s="137">
        <v>65</v>
      </c>
      <c r="E10" s="138">
        <v>25</v>
      </c>
      <c r="F10" s="139">
        <v>88</v>
      </c>
      <c r="G10" s="135">
        <f t="shared" si="1"/>
        <v>78.666666666666671</v>
      </c>
    </row>
    <row r="11" spans="1:7" ht="30">
      <c r="A11" s="140" t="s">
        <v>180</v>
      </c>
      <c r="B11" s="131">
        <v>161</v>
      </c>
      <c r="C11" s="132">
        <v>16</v>
      </c>
      <c r="D11" s="137">
        <v>132</v>
      </c>
      <c r="E11" s="138">
        <v>50</v>
      </c>
      <c r="F11" s="139">
        <f t="shared" si="0"/>
        <v>182</v>
      </c>
      <c r="G11" s="135">
        <f t="shared" si="1"/>
        <v>168</v>
      </c>
    </row>
    <row r="12" spans="1:7" ht="30">
      <c r="A12" s="140" t="s">
        <v>127</v>
      </c>
      <c r="B12" s="131">
        <v>95</v>
      </c>
      <c r="C12" s="132">
        <v>14</v>
      </c>
      <c r="D12" s="137">
        <v>77</v>
      </c>
      <c r="E12" s="138">
        <v>25</v>
      </c>
      <c r="F12" s="139">
        <v>101</v>
      </c>
      <c r="G12" s="135">
        <f t="shared" si="1"/>
        <v>97</v>
      </c>
    </row>
    <row r="13" spans="1:7" ht="21" customHeight="1">
      <c r="A13" s="140" t="s">
        <v>181</v>
      </c>
      <c r="B13" s="132">
        <v>54</v>
      </c>
      <c r="C13" s="132">
        <v>23</v>
      </c>
      <c r="D13" s="137">
        <v>29</v>
      </c>
      <c r="E13" s="138">
        <v>25</v>
      </c>
      <c r="F13" s="139">
        <f t="shared" si="0"/>
        <v>54</v>
      </c>
      <c r="G13" s="135">
        <f t="shared" si="1"/>
        <v>54</v>
      </c>
    </row>
    <row r="14" spans="1:7" ht="30">
      <c r="A14" s="140" t="s">
        <v>64</v>
      </c>
      <c r="B14" s="132">
        <v>52</v>
      </c>
      <c r="C14" s="132">
        <v>19</v>
      </c>
      <c r="D14" s="137">
        <v>23</v>
      </c>
      <c r="E14" s="138">
        <v>0</v>
      </c>
      <c r="F14" s="139">
        <f t="shared" si="0"/>
        <v>23</v>
      </c>
      <c r="G14" s="135">
        <f t="shared" si="1"/>
        <v>42.333333333333336</v>
      </c>
    </row>
    <row r="15" spans="1:7" ht="45">
      <c r="A15" s="140" t="s">
        <v>182</v>
      </c>
      <c r="B15" s="132">
        <v>104</v>
      </c>
      <c r="C15" s="132">
        <v>17</v>
      </c>
      <c r="D15" s="137">
        <v>76</v>
      </c>
      <c r="E15" s="138">
        <v>25</v>
      </c>
      <c r="F15" s="139">
        <f t="shared" si="0"/>
        <v>101</v>
      </c>
      <c r="G15" s="135">
        <f t="shared" si="1"/>
        <v>103</v>
      </c>
    </row>
    <row r="16" spans="1:7">
      <c r="A16" s="141" t="s">
        <v>130</v>
      </c>
      <c r="B16" s="132">
        <v>72</v>
      </c>
      <c r="C16" s="132">
        <v>13</v>
      </c>
      <c r="D16" s="137">
        <v>42</v>
      </c>
      <c r="E16" s="138">
        <v>50</v>
      </c>
      <c r="F16" s="139">
        <v>93</v>
      </c>
      <c r="G16" s="135">
        <f t="shared" si="1"/>
        <v>79</v>
      </c>
    </row>
    <row r="17" spans="1:9">
      <c r="A17" s="136" t="s">
        <v>131</v>
      </c>
      <c r="B17" s="132">
        <v>61</v>
      </c>
      <c r="C17" s="131">
        <v>11</v>
      </c>
      <c r="D17" s="137">
        <v>43</v>
      </c>
      <c r="E17" s="138">
        <v>25</v>
      </c>
      <c r="F17" s="139">
        <v>66</v>
      </c>
      <c r="G17" s="135">
        <f>((B17*8)+(F17*4))/12</f>
        <v>62.666666666666664</v>
      </c>
    </row>
    <row r="18" spans="1:9" ht="30">
      <c r="A18" s="141" t="s">
        <v>132</v>
      </c>
      <c r="B18" s="132">
        <v>69</v>
      </c>
      <c r="C18" s="132">
        <v>16</v>
      </c>
      <c r="D18" s="137">
        <v>48</v>
      </c>
      <c r="E18" s="138">
        <v>25</v>
      </c>
      <c r="F18" s="139">
        <f t="shared" si="0"/>
        <v>73</v>
      </c>
      <c r="G18" s="135">
        <f>((B18*8)+(F18*4))/12</f>
        <v>70.333333333333329</v>
      </c>
    </row>
    <row r="19" spans="1:9" ht="30">
      <c r="A19" s="141" t="s">
        <v>133</v>
      </c>
      <c r="B19" s="132">
        <v>0</v>
      </c>
      <c r="C19" s="132">
        <v>0</v>
      </c>
      <c r="D19" s="137">
        <v>0</v>
      </c>
      <c r="E19" s="138">
        <v>25</v>
      </c>
      <c r="F19" s="139">
        <f t="shared" si="0"/>
        <v>25</v>
      </c>
      <c r="G19" s="135">
        <f>((B19*8)+(F19*4))/12</f>
        <v>8.3333333333333339</v>
      </c>
    </row>
    <row r="20" spans="1:9">
      <c r="A20" s="141" t="s">
        <v>134</v>
      </c>
      <c r="B20" s="132">
        <v>71</v>
      </c>
      <c r="C20" s="132">
        <v>22</v>
      </c>
      <c r="D20" s="137">
        <v>48</v>
      </c>
      <c r="E20" s="138">
        <v>25</v>
      </c>
      <c r="F20" s="139">
        <v>73</v>
      </c>
      <c r="G20" s="135">
        <f>((B20*8)+(F20*4))/12</f>
        <v>71.666666666666671</v>
      </c>
    </row>
    <row r="21" spans="1:9" ht="30">
      <c r="A21" s="141" t="s">
        <v>183</v>
      </c>
      <c r="B21" s="132">
        <v>82</v>
      </c>
      <c r="C21" s="132">
        <v>32</v>
      </c>
      <c r="D21" s="137">
        <v>45</v>
      </c>
      <c r="E21" s="132">
        <v>25</v>
      </c>
      <c r="F21" s="139">
        <v>72</v>
      </c>
      <c r="G21" s="135">
        <f>((B21*8)+(F21*4))/12</f>
        <v>78.666666666666671</v>
      </c>
    </row>
    <row r="22" spans="1:9">
      <c r="B22" s="142">
        <f t="shared" ref="B22:G22" si="2">SUM(B4:B21)</f>
        <v>1437</v>
      </c>
      <c r="C22" s="142">
        <f t="shared" si="2"/>
        <v>285</v>
      </c>
      <c r="D22" s="143">
        <f t="shared" si="2"/>
        <v>1022</v>
      </c>
      <c r="E22" s="144">
        <f t="shared" si="2"/>
        <v>500</v>
      </c>
      <c r="F22" s="143">
        <f t="shared" si="2"/>
        <v>1515</v>
      </c>
      <c r="G22" s="145">
        <f t="shared" si="2"/>
        <v>1463</v>
      </c>
    </row>
    <row r="23" spans="1:9">
      <c r="B23" s="142"/>
      <c r="C23" s="142"/>
      <c r="D23" s="143"/>
      <c r="E23" s="144"/>
      <c r="F23" s="143"/>
      <c r="G23" s="145"/>
    </row>
    <row r="24" spans="1:9">
      <c r="B24" s="170" t="s">
        <v>83</v>
      </c>
      <c r="C24" s="170"/>
      <c r="D24" s="170"/>
      <c r="E24" s="170"/>
    </row>
    <row r="26" spans="1:9" ht="30">
      <c r="A26" s="146" t="s">
        <v>174</v>
      </c>
      <c r="B26" s="132" t="s">
        <v>2</v>
      </c>
      <c r="C26" s="133" t="s">
        <v>175</v>
      </c>
      <c r="D26" s="134" t="s">
        <v>4</v>
      </c>
      <c r="E26" s="133" t="s">
        <v>176</v>
      </c>
      <c r="F26" s="134" t="s">
        <v>6</v>
      </c>
      <c r="G26" s="147" t="s">
        <v>177</v>
      </c>
    </row>
    <row r="27" spans="1:9" ht="30">
      <c r="A27" s="140" t="s">
        <v>121</v>
      </c>
      <c r="B27" s="132">
        <v>5</v>
      </c>
      <c r="C27" s="132"/>
      <c r="D27" s="137">
        <v>1</v>
      </c>
      <c r="E27" s="138">
        <v>0</v>
      </c>
      <c r="F27" s="139">
        <f t="shared" ref="F27" si="3">D27+E27</f>
        <v>1</v>
      </c>
      <c r="G27" s="135">
        <f>((B27*8)+(F27*4))/12</f>
        <v>3.6666666666666665</v>
      </c>
    </row>
    <row r="28" spans="1:9" ht="30" customHeight="1">
      <c r="A28" s="140" t="s">
        <v>184</v>
      </c>
      <c r="B28" s="132">
        <v>66</v>
      </c>
      <c r="C28" s="132"/>
      <c r="D28" s="137">
        <v>61</v>
      </c>
      <c r="E28" s="138">
        <v>25</v>
      </c>
      <c r="F28" s="139">
        <v>84</v>
      </c>
      <c r="G28" s="135">
        <f>((B28*8)+(F28*4))/12</f>
        <v>72</v>
      </c>
    </row>
    <row r="29" spans="1:9">
      <c r="B29" s="127">
        <f t="shared" ref="B29:G29" si="4">SUM(B27:B28)</f>
        <v>71</v>
      </c>
      <c r="C29" s="127">
        <f t="shared" si="4"/>
        <v>0</v>
      </c>
      <c r="D29" s="127">
        <f t="shared" si="4"/>
        <v>62</v>
      </c>
      <c r="E29" s="130">
        <f t="shared" si="4"/>
        <v>25</v>
      </c>
      <c r="F29" s="127">
        <f t="shared" si="4"/>
        <v>85</v>
      </c>
      <c r="G29" s="145">
        <f t="shared" si="4"/>
        <v>75.666666666666671</v>
      </c>
      <c r="I29" s="148">
        <f>G22+G29</f>
        <v>1538.6666666666667</v>
      </c>
    </row>
    <row r="31" spans="1:9">
      <c r="B31" s="170" t="s">
        <v>0</v>
      </c>
      <c r="C31" s="170"/>
      <c r="D31" s="170"/>
      <c r="E31" s="170"/>
    </row>
    <row r="32" spans="1:9" s="127" customFormat="1" ht="30">
      <c r="A32" s="131" t="s">
        <v>174</v>
      </c>
      <c r="B32" s="132" t="s">
        <v>2</v>
      </c>
      <c r="C32" s="133" t="s">
        <v>175</v>
      </c>
      <c r="D32" s="134" t="s">
        <v>4</v>
      </c>
      <c r="E32" s="133" t="s">
        <v>176</v>
      </c>
      <c r="F32" s="134" t="s">
        <v>6</v>
      </c>
      <c r="G32" s="135" t="s">
        <v>177</v>
      </c>
    </row>
    <row r="33" spans="1:7" ht="30">
      <c r="A33" s="140" t="s">
        <v>127</v>
      </c>
      <c r="B33" s="131">
        <v>0</v>
      </c>
      <c r="C33" s="131">
        <v>0</v>
      </c>
      <c r="D33" s="137">
        <v>0</v>
      </c>
      <c r="E33" s="138">
        <v>20</v>
      </c>
      <c r="F33" s="139">
        <f t="shared" ref="F33" si="5">D33+E33</f>
        <v>20</v>
      </c>
      <c r="G33" s="135">
        <f t="shared" ref="G33" si="6">((B33*8)+(F33*4))/12</f>
        <v>6.666666666666667</v>
      </c>
    </row>
    <row r="34" spans="1:7">
      <c r="A34" s="149"/>
      <c r="B34" s="150">
        <f>SUM(B33)</f>
        <v>0</v>
      </c>
      <c r="C34" s="150">
        <f t="shared" ref="C34:F34" si="7">SUM(C33)</f>
        <v>0</v>
      </c>
      <c r="D34" s="150">
        <f t="shared" si="7"/>
        <v>0</v>
      </c>
      <c r="E34" s="150">
        <f t="shared" si="7"/>
        <v>20</v>
      </c>
      <c r="F34" s="150">
        <f t="shared" si="7"/>
        <v>20</v>
      </c>
      <c r="G34" s="145">
        <f>SUM(G32:G33)</f>
        <v>6.666666666666667</v>
      </c>
    </row>
    <row r="35" spans="1:7">
      <c r="A35" s="149"/>
      <c r="B35" s="150"/>
      <c r="C35" s="150"/>
      <c r="D35" s="151"/>
      <c r="E35" s="152"/>
      <c r="F35" s="153"/>
      <c r="G35" s="154"/>
    </row>
    <row r="36" spans="1:7">
      <c r="B36" s="170" t="s">
        <v>95</v>
      </c>
      <c r="C36" s="170"/>
      <c r="D36" s="170"/>
      <c r="E36" s="170"/>
    </row>
    <row r="38" spans="1:7" ht="30">
      <c r="A38" s="146" t="s">
        <v>174</v>
      </c>
      <c r="B38" s="132" t="s">
        <v>2</v>
      </c>
      <c r="C38" s="133" t="s">
        <v>175</v>
      </c>
      <c r="D38" s="134" t="s">
        <v>4</v>
      </c>
      <c r="E38" s="133" t="s">
        <v>176</v>
      </c>
      <c r="F38" s="134" t="s">
        <v>6</v>
      </c>
      <c r="G38" s="147" t="s">
        <v>177</v>
      </c>
    </row>
    <row r="39" spans="1:7" ht="30">
      <c r="A39" s="140" t="s">
        <v>127</v>
      </c>
      <c r="B39" s="132">
        <v>8</v>
      </c>
      <c r="C39" s="132"/>
      <c r="D39" s="137">
        <f>B39-C39</f>
        <v>8</v>
      </c>
      <c r="E39" s="138">
        <v>0</v>
      </c>
      <c r="F39" s="139">
        <f t="shared" ref="F39" si="8">D39+E39</f>
        <v>8</v>
      </c>
      <c r="G39" s="135">
        <f>((B39*8)+(F39*4))/12</f>
        <v>8</v>
      </c>
    </row>
    <row r="40" spans="1:7">
      <c r="A40" s="140" t="s">
        <v>181</v>
      </c>
      <c r="B40" s="132">
        <v>14</v>
      </c>
      <c r="C40" s="132"/>
      <c r="D40" s="137">
        <v>13</v>
      </c>
      <c r="E40" s="138">
        <v>0</v>
      </c>
      <c r="F40" s="139">
        <v>12</v>
      </c>
      <c r="G40" s="135">
        <f>((B40*8)+(F40*4))/12</f>
        <v>13.333333333333334</v>
      </c>
    </row>
    <row r="41" spans="1:7">
      <c r="E41" s="130">
        <f>SUM(E39:E40)</f>
        <v>0</v>
      </c>
      <c r="F41" s="127">
        <f>SUM(F39:F40)</f>
        <v>20</v>
      </c>
      <c r="G41" s="145">
        <f>SUM(G39:G40)</f>
        <v>21.333333333333336</v>
      </c>
    </row>
  </sheetData>
  <mergeCells count="4">
    <mergeCell ref="B1:E1"/>
    <mergeCell ref="B24:E24"/>
    <mergeCell ref="B31:E31"/>
    <mergeCell ref="B36:E36"/>
  </mergeCells>
  <conditionalFormatting sqref="A17 A27:A28 A4:A15">
    <cfRule type="cellIs" dxfId="5" priority="6" operator="equal">
      <formula>0</formula>
    </cfRule>
  </conditionalFormatting>
  <conditionalFormatting sqref="A39:A40">
    <cfRule type="cellIs" dxfId="4" priority="5" operator="equal">
      <formula>0</formula>
    </cfRule>
  </conditionalFormatting>
  <conditionalFormatting sqref="A39:A40">
    <cfRule type="cellIs" dxfId="3" priority="4" operator="equal">
      <formula>0</formula>
    </cfRule>
  </conditionalFormatting>
  <conditionalFormatting sqref="A34:A35">
    <cfRule type="cellIs" dxfId="2" priority="3" operator="equal">
      <formula>0</formula>
    </cfRule>
  </conditionalFormatting>
  <conditionalFormatting sqref="A33">
    <cfRule type="cellIs" dxfId="1" priority="2" operator="equal">
      <formula>0</formula>
    </cfRule>
  </conditionalFormatting>
  <conditionalFormatting sqref="A33">
    <cfRule type="cellIs" dxfId="0" priority="1" operator="equal">
      <formula>0</formula>
    </cfRule>
  </conditionalFormatting>
  <printOptions horizontalCentered="1"/>
  <pageMargins left="0.11811023622047245" right="0.11811023622047245" top="0.19685039370078741" bottom="0.15748031496062992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1"/>
  <sheetViews>
    <sheetView workbookViewId="0"/>
  </sheetViews>
  <sheetFormatPr defaultColWidth="14.42578125" defaultRowHeight="15.75" customHeight="1"/>
  <cols>
    <col min="1" max="1" width="24.42578125" customWidth="1"/>
    <col min="2" max="2" width="17.28515625" customWidth="1"/>
    <col min="3" max="3" width="19.85546875" customWidth="1"/>
    <col min="4" max="4" width="18.85546875" customWidth="1"/>
    <col min="5" max="5" width="19.85546875" customWidth="1"/>
    <col min="6" max="6" width="16.85546875" customWidth="1"/>
    <col min="7" max="7" width="19.140625" customWidth="1"/>
    <col min="9" max="9" width="18.5703125" customWidth="1"/>
  </cols>
  <sheetData>
    <row r="1" spans="1:9">
      <c r="A1" s="1"/>
      <c r="B1" s="155" t="s">
        <v>0</v>
      </c>
      <c r="C1" s="156"/>
      <c r="D1" s="156"/>
      <c r="E1" s="156"/>
      <c r="F1" s="3"/>
      <c r="G1" s="3"/>
      <c r="H1" s="1"/>
      <c r="I1" s="1"/>
    </row>
    <row r="2" spans="1:9">
      <c r="A2" s="1"/>
      <c r="B2" s="3"/>
      <c r="C2" s="3"/>
      <c r="D2" s="3"/>
      <c r="E2" s="3"/>
      <c r="F2" s="3"/>
      <c r="G2" s="3"/>
      <c r="H2" s="1"/>
      <c r="I2" s="1"/>
    </row>
    <row r="3" spans="1:9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  <c r="H3" s="3"/>
      <c r="I3" s="3"/>
    </row>
    <row r="4" spans="1:9">
      <c r="A4" s="22" t="s">
        <v>136</v>
      </c>
      <c r="B4" s="10">
        <v>89</v>
      </c>
      <c r="C4" s="11">
        <v>12</v>
      </c>
      <c r="D4" s="11">
        <v>75</v>
      </c>
      <c r="E4" s="5">
        <v>25</v>
      </c>
      <c r="F4" s="11">
        <v>100</v>
      </c>
      <c r="G4" s="12">
        <f t="shared" ref="G4:G13" si="0">(B4*8+F4*4)/12</f>
        <v>92.666666666666671</v>
      </c>
      <c r="H4" s="1"/>
      <c r="I4" s="1"/>
    </row>
    <row r="5" spans="1:9">
      <c r="A5" s="23" t="s">
        <v>117</v>
      </c>
      <c r="B5" s="10">
        <v>90</v>
      </c>
      <c r="C5" s="10">
        <v>19</v>
      </c>
      <c r="D5" s="10">
        <v>69</v>
      </c>
      <c r="E5" s="14">
        <v>25</v>
      </c>
      <c r="F5" s="10">
        <v>90</v>
      </c>
      <c r="G5" s="12">
        <f t="shared" si="0"/>
        <v>90</v>
      </c>
      <c r="H5" s="1"/>
      <c r="I5" s="1"/>
    </row>
    <row r="6" spans="1:9">
      <c r="A6" s="23" t="s">
        <v>137</v>
      </c>
      <c r="B6" s="10">
        <v>58</v>
      </c>
      <c r="C6" s="97">
        <v>0</v>
      </c>
      <c r="D6" s="10">
        <v>58</v>
      </c>
      <c r="E6" s="97">
        <v>0</v>
      </c>
      <c r="F6" s="10">
        <v>58</v>
      </c>
      <c r="G6" s="12">
        <f t="shared" si="0"/>
        <v>58</v>
      </c>
      <c r="H6" s="1"/>
      <c r="I6" s="1"/>
    </row>
    <row r="7" spans="1:9">
      <c r="A7" s="23" t="s">
        <v>138</v>
      </c>
      <c r="B7" s="14">
        <v>36</v>
      </c>
      <c r="C7" s="14">
        <v>7</v>
      </c>
      <c r="D7" s="10">
        <v>27</v>
      </c>
      <c r="E7" s="14">
        <v>0</v>
      </c>
      <c r="F7" s="10">
        <v>25</v>
      </c>
      <c r="G7" s="12">
        <f t="shared" si="0"/>
        <v>32.333333333333336</v>
      </c>
      <c r="H7" s="1"/>
      <c r="I7" s="1"/>
    </row>
    <row r="8" spans="1:9">
      <c r="A8" s="23" t="s">
        <v>139</v>
      </c>
      <c r="B8" s="14">
        <v>52</v>
      </c>
      <c r="C8" s="14">
        <v>8</v>
      </c>
      <c r="D8" s="10">
        <v>42</v>
      </c>
      <c r="E8" s="14">
        <v>25</v>
      </c>
      <c r="F8" s="10">
        <v>65</v>
      </c>
      <c r="G8" s="12">
        <f t="shared" si="0"/>
        <v>56.333333333333336</v>
      </c>
      <c r="H8" s="1"/>
      <c r="I8" s="1"/>
    </row>
    <row r="9" spans="1:9">
      <c r="A9" s="23" t="s">
        <v>16</v>
      </c>
      <c r="B9" s="14">
        <v>38</v>
      </c>
      <c r="C9" s="14">
        <v>0</v>
      </c>
      <c r="D9" s="10">
        <v>37</v>
      </c>
      <c r="E9" s="14">
        <v>50</v>
      </c>
      <c r="F9" s="10">
        <v>85</v>
      </c>
      <c r="G9" s="12">
        <f t="shared" si="0"/>
        <v>53.666666666666664</v>
      </c>
      <c r="H9" s="1"/>
      <c r="I9" s="1"/>
    </row>
    <row r="10" spans="1:9">
      <c r="A10" s="23" t="s">
        <v>40</v>
      </c>
      <c r="B10" s="14">
        <v>69</v>
      </c>
      <c r="C10" s="14">
        <v>0</v>
      </c>
      <c r="D10" s="10">
        <v>69</v>
      </c>
      <c r="E10" s="14">
        <v>25</v>
      </c>
      <c r="F10" s="10">
        <v>90</v>
      </c>
      <c r="G10" s="12">
        <f t="shared" si="0"/>
        <v>76</v>
      </c>
      <c r="H10" s="1"/>
      <c r="I10" s="1"/>
    </row>
    <row r="11" spans="1:9">
      <c r="A11" s="23" t="s">
        <v>21</v>
      </c>
      <c r="B11" s="14">
        <v>37</v>
      </c>
      <c r="C11" s="14">
        <v>19</v>
      </c>
      <c r="D11" s="10">
        <v>18</v>
      </c>
      <c r="E11" s="14">
        <v>50</v>
      </c>
      <c r="F11" s="10">
        <v>65</v>
      </c>
      <c r="G11" s="12">
        <f t="shared" si="0"/>
        <v>46.333333333333336</v>
      </c>
      <c r="H11" s="1"/>
      <c r="I11" s="1"/>
    </row>
    <row r="12" spans="1:9">
      <c r="A12" s="23" t="s">
        <v>140</v>
      </c>
      <c r="B12" s="14">
        <v>12</v>
      </c>
      <c r="C12" s="14">
        <v>12</v>
      </c>
      <c r="D12" s="97">
        <v>0</v>
      </c>
      <c r="E12" s="14">
        <v>25</v>
      </c>
      <c r="F12" s="10">
        <v>25</v>
      </c>
      <c r="G12" s="12">
        <f t="shared" si="0"/>
        <v>16.333333333333332</v>
      </c>
      <c r="H12" s="1"/>
      <c r="I12" s="1"/>
    </row>
    <row r="13" spans="1:9">
      <c r="A13" s="23" t="s">
        <v>141</v>
      </c>
      <c r="B13" s="14">
        <v>85</v>
      </c>
      <c r="C13" s="14">
        <v>27</v>
      </c>
      <c r="D13" s="10">
        <v>55</v>
      </c>
      <c r="E13" s="14">
        <v>0</v>
      </c>
      <c r="F13" s="10">
        <v>55</v>
      </c>
      <c r="G13" s="12">
        <f t="shared" si="0"/>
        <v>75</v>
      </c>
      <c r="H13" s="1"/>
      <c r="I13" s="1"/>
    </row>
    <row r="14" spans="1:9">
      <c r="A14" s="17" t="s">
        <v>14</v>
      </c>
      <c r="B14" s="17">
        <f t="shared" ref="B14:G14" si="1">SUM(B4:B13)</f>
        <v>566</v>
      </c>
      <c r="C14" s="17">
        <f t="shared" si="1"/>
        <v>104</v>
      </c>
      <c r="D14" s="17">
        <f t="shared" si="1"/>
        <v>450</v>
      </c>
      <c r="E14" s="17">
        <f t="shared" si="1"/>
        <v>225</v>
      </c>
      <c r="F14" s="17">
        <f t="shared" si="1"/>
        <v>658</v>
      </c>
      <c r="G14" s="18">
        <f t="shared" si="1"/>
        <v>596.66666666666663</v>
      </c>
      <c r="H14" s="1"/>
      <c r="I14" s="1"/>
    </row>
    <row r="15" spans="1:9">
      <c r="A15" s="1"/>
      <c r="B15" s="2"/>
      <c r="C15" s="2"/>
      <c r="D15" s="2"/>
      <c r="E15" s="2"/>
      <c r="F15" s="3"/>
      <c r="G15" s="3"/>
      <c r="H15" s="1"/>
      <c r="I15" s="1"/>
    </row>
    <row r="16" spans="1:9">
      <c r="A16" s="1"/>
      <c r="B16" s="155" t="s">
        <v>95</v>
      </c>
      <c r="C16" s="156"/>
      <c r="D16" s="156"/>
      <c r="E16" s="156"/>
      <c r="F16" s="3"/>
      <c r="G16" s="3"/>
      <c r="H16" s="1"/>
      <c r="I16" s="1"/>
    </row>
    <row r="17" spans="1:9">
      <c r="A17" s="1"/>
      <c r="B17" s="3"/>
      <c r="C17" s="3"/>
      <c r="D17" s="3"/>
      <c r="E17" s="3"/>
      <c r="F17" s="3"/>
      <c r="G17" s="3"/>
      <c r="H17" s="1"/>
      <c r="I17" s="1"/>
    </row>
    <row r="18" spans="1:9">
      <c r="A18" s="4" t="s">
        <v>1</v>
      </c>
      <c r="B18" s="5" t="s">
        <v>2</v>
      </c>
      <c r="C18" s="6" t="s">
        <v>3</v>
      </c>
      <c r="D18" s="7" t="s">
        <v>4</v>
      </c>
      <c r="E18" s="6" t="s">
        <v>5</v>
      </c>
      <c r="F18" s="7" t="s">
        <v>6</v>
      </c>
      <c r="G18" s="8" t="s">
        <v>142</v>
      </c>
      <c r="H18" s="1"/>
      <c r="I18" s="1"/>
    </row>
    <row r="19" spans="1:9">
      <c r="A19" s="22" t="s">
        <v>139</v>
      </c>
      <c r="B19" s="14">
        <v>26</v>
      </c>
      <c r="C19" s="7">
        <v>0</v>
      </c>
      <c r="D19" s="69">
        <v>24</v>
      </c>
      <c r="E19" s="7">
        <v>20</v>
      </c>
      <c r="F19" s="7">
        <v>44</v>
      </c>
      <c r="G19" s="70">
        <f t="shared" ref="G19:G23" si="2">((B19*8)+(F19*4))/12</f>
        <v>32</v>
      </c>
      <c r="H19" s="1"/>
      <c r="I19" s="1"/>
    </row>
    <row r="20" spans="1:9">
      <c r="A20" s="23" t="s">
        <v>117</v>
      </c>
      <c r="B20" s="14">
        <v>63</v>
      </c>
      <c r="C20" s="7">
        <v>8</v>
      </c>
      <c r="D20" s="69">
        <v>55</v>
      </c>
      <c r="E20" s="7">
        <v>0</v>
      </c>
      <c r="F20" s="7">
        <v>55</v>
      </c>
      <c r="G20" s="70">
        <f t="shared" si="2"/>
        <v>60.333333333333336</v>
      </c>
      <c r="H20" s="1"/>
      <c r="I20" s="1"/>
    </row>
    <row r="21" spans="1:9">
      <c r="A21" s="23" t="s">
        <v>143</v>
      </c>
      <c r="B21" s="14">
        <v>21</v>
      </c>
      <c r="C21" s="7">
        <v>7</v>
      </c>
      <c r="D21" s="69">
        <v>14</v>
      </c>
      <c r="E21" s="7">
        <v>0</v>
      </c>
      <c r="F21" s="7">
        <v>14</v>
      </c>
      <c r="G21" s="70">
        <f t="shared" si="2"/>
        <v>18.666666666666668</v>
      </c>
      <c r="H21" s="1"/>
      <c r="I21" s="1"/>
    </row>
    <row r="22" spans="1:9">
      <c r="A22" s="23" t="s">
        <v>138</v>
      </c>
      <c r="B22" s="14">
        <v>6</v>
      </c>
      <c r="C22" s="7">
        <v>6</v>
      </c>
      <c r="D22" s="90">
        <v>0</v>
      </c>
      <c r="E22" s="7">
        <v>0</v>
      </c>
      <c r="F22" s="7">
        <v>0</v>
      </c>
      <c r="G22" s="70">
        <f t="shared" si="2"/>
        <v>4</v>
      </c>
      <c r="H22" s="1"/>
      <c r="I22" s="1"/>
    </row>
    <row r="23" spans="1:9">
      <c r="A23" s="23" t="s">
        <v>144</v>
      </c>
      <c r="B23" s="14">
        <v>4</v>
      </c>
      <c r="C23" s="7">
        <v>4</v>
      </c>
      <c r="D23" s="90">
        <v>0</v>
      </c>
      <c r="E23" s="7">
        <v>0</v>
      </c>
      <c r="F23" s="7">
        <v>0</v>
      </c>
      <c r="G23" s="70">
        <f t="shared" si="2"/>
        <v>2.6666666666666665</v>
      </c>
      <c r="H23" s="1"/>
      <c r="I23" s="1"/>
    </row>
    <row r="24" spans="1:9">
      <c r="A24" s="98" t="s">
        <v>68</v>
      </c>
      <c r="B24" s="17">
        <f t="shared" ref="B24:G24" si="3">SUM(B19:B23)</f>
        <v>120</v>
      </c>
      <c r="C24" s="17">
        <f t="shared" si="3"/>
        <v>25</v>
      </c>
      <c r="D24" s="17">
        <f t="shared" si="3"/>
        <v>93</v>
      </c>
      <c r="E24" s="17">
        <f t="shared" si="3"/>
        <v>20</v>
      </c>
      <c r="F24" s="17">
        <f t="shared" si="3"/>
        <v>113</v>
      </c>
      <c r="G24" s="20">
        <f t="shared" si="3"/>
        <v>117.66666666666669</v>
      </c>
      <c r="H24" s="1"/>
      <c r="I24" s="71"/>
    </row>
    <row r="25" spans="1:9">
      <c r="A25" s="1"/>
      <c r="B25" s="2"/>
      <c r="C25" s="2"/>
      <c r="D25" s="2"/>
      <c r="E25" s="2"/>
      <c r="F25" s="2"/>
      <c r="G25" s="2"/>
      <c r="H25" s="2"/>
      <c r="I25" s="2"/>
    </row>
    <row r="26" spans="1:9">
      <c r="A26" s="155" t="s">
        <v>22</v>
      </c>
      <c r="B26" s="156"/>
      <c r="C26" s="156"/>
      <c r="D26" s="156"/>
      <c r="E26" s="156"/>
      <c r="F26" s="156"/>
      <c r="G26" s="156"/>
      <c r="H26" s="156"/>
      <c r="I26" s="156"/>
    </row>
    <row r="27" spans="1:9">
      <c r="A27" s="1"/>
      <c r="B27" s="2"/>
      <c r="C27" s="2"/>
      <c r="D27" s="2"/>
      <c r="E27" s="2"/>
      <c r="F27" s="2"/>
      <c r="G27" s="2"/>
      <c r="H27" s="2"/>
      <c r="I27" s="2"/>
    </row>
    <row r="28" spans="1:9">
      <c r="A28" s="33" t="s">
        <v>23</v>
      </c>
      <c r="B28" s="173" t="s">
        <v>24</v>
      </c>
      <c r="C28" s="160"/>
      <c r="D28" s="173" t="s">
        <v>25</v>
      </c>
      <c r="E28" s="160"/>
      <c r="F28" s="171" t="s">
        <v>26</v>
      </c>
      <c r="G28" s="171" t="s">
        <v>27</v>
      </c>
      <c r="H28" s="171" t="s">
        <v>28</v>
      </c>
      <c r="I28" s="172" t="s">
        <v>29</v>
      </c>
    </row>
    <row r="29" spans="1:9">
      <c r="A29" s="33" t="s">
        <v>30</v>
      </c>
      <c r="B29" s="33" t="s">
        <v>31</v>
      </c>
      <c r="C29" s="33" t="s">
        <v>32</v>
      </c>
      <c r="D29" s="33" t="s">
        <v>33</v>
      </c>
      <c r="E29" s="33" t="s">
        <v>34</v>
      </c>
      <c r="F29" s="162"/>
      <c r="G29" s="162"/>
      <c r="H29" s="162"/>
      <c r="I29" s="162"/>
    </row>
    <row r="30" spans="1:9">
      <c r="A30" s="22" t="s">
        <v>145</v>
      </c>
      <c r="B30" s="33" t="s">
        <v>44</v>
      </c>
      <c r="C30" s="14">
        <v>12</v>
      </c>
      <c r="D30" s="10">
        <v>1187</v>
      </c>
      <c r="E30" s="14" t="s">
        <v>37</v>
      </c>
      <c r="F30" s="14">
        <v>12</v>
      </c>
      <c r="G30" s="14">
        <v>12</v>
      </c>
      <c r="H30" s="14">
        <f t="shared" ref="H30:H31" si="4">((F30*6)+(G30*4))/12</f>
        <v>10</v>
      </c>
      <c r="I30" s="32">
        <f t="shared" ref="I30:I31" si="5">H30*D30</f>
        <v>11870</v>
      </c>
    </row>
    <row r="31" spans="1:9">
      <c r="A31" s="23" t="s">
        <v>146</v>
      </c>
      <c r="B31" s="33" t="s">
        <v>44</v>
      </c>
      <c r="C31" s="14">
        <v>12</v>
      </c>
      <c r="D31" s="10">
        <v>1187</v>
      </c>
      <c r="E31" s="14" t="s">
        <v>37</v>
      </c>
      <c r="F31" s="14">
        <v>12</v>
      </c>
      <c r="G31" s="14">
        <v>12</v>
      </c>
      <c r="H31" s="14">
        <f t="shared" si="4"/>
        <v>10</v>
      </c>
      <c r="I31" s="32">
        <f t="shared" si="5"/>
        <v>11870</v>
      </c>
    </row>
  </sheetData>
  <mergeCells count="9">
    <mergeCell ref="H28:H29"/>
    <mergeCell ref="I28:I29"/>
    <mergeCell ref="B1:E1"/>
    <mergeCell ref="B16:E16"/>
    <mergeCell ref="A26:I26"/>
    <mergeCell ref="B28:C28"/>
    <mergeCell ref="D28:E28"/>
    <mergeCell ref="F28:F29"/>
    <mergeCell ref="G28:G2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9"/>
  <sheetViews>
    <sheetView workbookViewId="0"/>
  </sheetViews>
  <sheetFormatPr defaultColWidth="14.42578125" defaultRowHeight="15.75" customHeight="1"/>
  <cols>
    <col min="1" max="1" width="24.5703125" customWidth="1"/>
    <col min="2" max="2" width="17.28515625" customWidth="1"/>
    <col min="3" max="3" width="19.85546875" customWidth="1"/>
    <col min="4" max="4" width="18.85546875" customWidth="1"/>
    <col min="5" max="5" width="19.85546875" customWidth="1"/>
    <col min="6" max="6" width="16.85546875" customWidth="1"/>
    <col min="7" max="7" width="19.140625" customWidth="1"/>
    <col min="9" max="9" width="18.5703125" customWidth="1"/>
  </cols>
  <sheetData>
    <row r="1" spans="1:9" ht="14.25">
      <c r="A1" s="1"/>
      <c r="B1" s="155" t="s">
        <v>0</v>
      </c>
      <c r="C1" s="156"/>
      <c r="D1" s="156"/>
      <c r="E1" s="156"/>
      <c r="F1" s="3"/>
      <c r="G1" s="3"/>
      <c r="H1" s="1"/>
      <c r="I1" s="1"/>
    </row>
    <row r="2" spans="1:9" ht="14.25">
      <c r="A2" s="1"/>
      <c r="B2" s="3"/>
      <c r="C2" s="3"/>
      <c r="D2" s="3"/>
      <c r="E2" s="3"/>
      <c r="F2" s="3"/>
      <c r="G2" s="3"/>
      <c r="H2" s="1"/>
      <c r="I2" s="1"/>
    </row>
    <row r="3" spans="1:9" ht="42.75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  <c r="H3" s="3"/>
      <c r="I3" s="3"/>
    </row>
    <row r="4" spans="1:9" ht="15.75" customHeight="1">
      <c r="A4" s="99" t="s">
        <v>16</v>
      </c>
      <c r="B4" s="45">
        <v>65</v>
      </c>
      <c r="C4" s="46">
        <v>0</v>
      </c>
      <c r="D4" s="46">
        <v>65</v>
      </c>
      <c r="E4" s="46">
        <v>25</v>
      </c>
      <c r="F4" s="46">
        <v>90</v>
      </c>
      <c r="G4" s="100">
        <f t="shared" ref="G4:G14" si="0">((B4*8)+(F4*4))/12</f>
        <v>73.333333333333329</v>
      </c>
      <c r="H4" s="48"/>
      <c r="I4" s="48"/>
    </row>
    <row r="5" spans="1:9" ht="15.75" customHeight="1">
      <c r="A5" s="101" t="s">
        <v>118</v>
      </c>
      <c r="B5" s="45">
        <v>67</v>
      </c>
      <c r="C5" s="45">
        <v>17</v>
      </c>
      <c r="D5" s="45">
        <v>50</v>
      </c>
      <c r="E5" s="45">
        <v>25</v>
      </c>
      <c r="F5" s="45">
        <v>75</v>
      </c>
      <c r="G5" s="100">
        <f t="shared" si="0"/>
        <v>69.666666666666671</v>
      </c>
      <c r="H5" s="48"/>
      <c r="I5" s="48"/>
    </row>
    <row r="6" spans="1:9" ht="15.75" customHeight="1">
      <c r="A6" s="101" t="s">
        <v>39</v>
      </c>
      <c r="B6" s="45">
        <v>24</v>
      </c>
      <c r="C6" s="45">
        <v>0</v>
      </c>
      <c r="D6" s="45">
        <v>24</v>
      </c>
      <c r="E6" s="45">
        <v>25</v>
      </c>
      <c r="F6" s="45">
        <v>49</v>
      </c>
      <c r="G6" s="100">
        <f t="shared" si="0"/>
        <v>32.333333333333336</v>
      </c>
      <c r="H6" s="48"/>
      <c r="I6" s="48"/>
    </row>
    <row r="7" spans="1:9" ht="15.75" customHeight="1">
      <c r="A7" s="101" t="s">
        <v>21</v>
      </c>
      <c r="B7" s="45">
        <v>10</v>
      </c>
      <c r="C7" s="45">
        <v>10</v>
      </c>
      <c r="D7" s="45">
        <v>0</v>
      </c>
      <c r="E7" s="45">
        <v>0</v>
      </c>
      <c r="F7" s="45">
        <v>0</v>
      </c>
      <c r="G7" s="100">
        <f t="shared" si="0"/>
        <v>6.666666666666667</v>
      </c>
      <c r="H7" s="48"/>
      <c r="I7" s="48"/>
    </row>
    <row r="8" spans="1:9" ht="45">
      <c r="A8" s="102" t="s">
        <v>52</v>
      </c>
      <c r="B8" s="45">
        <v>0</v>
      </c>
      <c r="C8" s="45">
        <v>0</v>
      </c>
      <c r="D8" s="45">
        <v>0</v>
      </c>
      <c r="E8" s="45">
        <v>25</v>
      </c>
      <c r="F8" s="45">
        <v>25</v>
      </c>
      <c r="G8" s="100">
        <f t="shared" si="0"/>
        <v>8.3333333333333339</v>
      </c>
      <c r="H8" s="48"/>
      <c r="I8" s="48"/>
    </row>
    <row r="9" spans="1:9" ht="15.75" customHeight="1">
      <c r="A9" s="99" t="s">
        <v>147</v>
      </c>
      <c r="B9" s="45">
        <v>41</v>
      </c>
      <c r="C9" s="45">
        <v>18</v>
      </c>
      <c r="D9" s="45">
        <v>23</v>
      </c>
      <c r="E9" s="45">
        <v>0</v>
      </c>
      <c r="F9" s="45">
        <v>23</v>
      </c>
      <c r="G9" s="100">
        <f t="shared" si="0"/>
        <v>35</v>
      </c>
      <c r="H9" s="48"/>
      <c r="I9" s="48"/>
    </row>
    <row r="10" spans="1:9" ht="15.75" customHeight="1">
      <c r="A10" s="101" t="s">
        <v>65</v>
      </c>
      <c r="B10" s="45">
        <v>23</v>
      </c>
      <c r="C10" s="45">
        <v>0</v>
      </c>
      <c r="D10" s="45">
        <v>23</v>
      </c>
      <c r="E10" s="45">
        <v>0</v>
      </c>
      <c r="F10" s="45">
        <v>23</v>
      </c>
      <c r="G10" s="100">
        <f t="shared" si="0"/>
        <v>23</v>
      </c>
      <c r="H10" s="48"/>
      <c r="I10" s="48"/>
    </row>
    <row r="11" spans="1:9" ht="15.75" customHeight="1">
      <c r="A11" s="101" t="s">
        <v>148</v>
      </c>
      <c r="B11" s="45">
        <v>37</v>
      </c>
      <c r="C11" s="45">
        <v>14</v>
      </c>
      <c r="D11" s="45">
        <v>23</v>
      </c>
      <c r="E11" s="45">
        <v>0</v>
      </c>
      <c r="F11" s="45">
        <v>23</v>
      </c>
      <c r="G11" s="100">
        <f t="shared" si="0"/>
        <v>32.333333333333336</v>
      </c>
      <c r="H11" s="48"/>
      <c r="I11" s="48"/>
    </row>
    <row r="12" spans="1:9" ht="15.75" customHeight="1">
      <c r="A12" s="101" t="s">
        <v>105</v>
      </c>
      <c r="B12" s="45">
        <v>18</v>
      </c>
      <c r="C12" s="45">
        <v>18</v>
      </c>
      <c r="D12" s="45">
        <v>0</v>
      </c>
      <c r="E12" s="45">
        <v>0</v>
      </c>
      <c r="F12" s="45">
        <v>0</v>
      </c>
      <c r="G12" s="100">
        <f t="shared" si="0"/>
        <v>12</v>
      </c>
      <c r="H12" s="48"/>
      <c r="I12" s="48"/>
    </row>
    <row r="13" spans="1:9" ht="15.75" customHeight="1">
      <c r="A13" s="101" t="s">
        <v>149</v>
      </c>
      <c r="B13" s="45">
        <v>25</v>
      </c>
      <c r="C13" s="45">
        <v>0</v>
      </c>
      <c r="D13" s="45">
        <v>25</v>
      </c>
      <c r="E13" s="45">
        <v>0</v>
      </c>
      <c r="F13" s="45">
        <v>25</v>
      </c>
      <c r="G13" s="100">
        <f t="shared" si="0"/>
        <v>25</v>
      </c>
      <c r="H13" s="48"/>
      <c r="I13" s="48"/>
    </row>
    <row r="14" spans="1:9" ht="15.75" customHeight="1">
      <c r="A14" s="101" t="s">
        <v>150</v>
      </c>
      <c r="B14" s="45">
        <v>65</v>
      </c>
      <c r="C14" s="45">
        <v>14</v>
      </c>
      <c r="D14" s="45">
        <v>51</v>
      </c>
      <c r="E14" s="45">
        <v>25</v>
      </c>
      <c r="F14" s="45">
        <v>76</v>
      </c>
      <c r="G14" s="100">
        <f t="shared" si="0"/>
        <v>68.666666666666671</v>
      </c>
      <c r="H14" s="48"/>
      <c r="I14" s="48"/>
    </row>
    <row r="15" spans="1:9" ht="15">
      <c r="A15" s="77" t="s">
        <v>14</v>
      </c>
      <c r="B15" s="50">
        <f t="shared" ref="B15:G15" si="1">SUM(B4:B14)</f>
        <v>375</v>
      </c>
      <c r="C15" s="103">
        <f t="shared" si="1"/>
        <v>91</v>
      </c>
      <c r="D15" s="103">
        <f t="shared" si="1"/>
        <v>284</v>
      </c>
      <c r="E15" s="103">
        <f t="shared" si="1"/>
        <v>125</v>
      </c>
      <c r="F15" s="103">
        <f t="shared" si="1"/>
        <v>409</v>
      </c>
      <c r="G15" s="104">
        <f t="shared" si="1"/>
        <v>386.33333333333337</v>
      </c>
      <c r="H15" s="48"/>
      <c r="I15" s="48"/>
    </row>
    <row r="16" spans="1:9" ht="15">
      <c r="A16" s="48"/>
      <c r="B16" s="79"/>
      <c r="C16" s="79"/>
      <c r="D16" s="79"/>
      <c r="E16" s="79"/>
      <c r="F16" s="43"/>
      <c r="G16" s="43"/>
      <c r="H16" s="48"/>
      <c r="I16" s="48"/>
    </row>
    <row r="17" spans="1:9" ht="15">
      <c r="A17" s="48"/>
      <c r="B17" s="168" t="s">
        <v>83</v>
      </c>
      <c r="C17" s="156"/>
      <c r="D17" s="156"/>
      <c r="E17" s="156"/>
      <c r="F17" s="43"/>
      <c r="G17" s="43"/>
      <c r="H17" s="48"/>
      <c r="I17" s="48"/>
    </row>
    <row r="18" spans="1:9" ht="15">
      <c r="A18" s="48"/>
      <c r="B18" s="43"/>
      <c r="C18" s="43"/>
      <c r="D18" s="43"/>
      <c r="E18" s="43"/>
      <c r="F18" s="43"/>
      <c r="G18" s="43"/>
      <c r="H18" s="48"/>
      <c r="I18" s="48"/>
    </row>
    <row r="19" spans="1:9" ht="45">
      <c r="A19" s="38" t="s">
        <v>1</v>
      </c>
      <c r="B19" s="39" t="s">
        <v>2</v>
      </c>
      <c r="C19" s="40" t="s">
        <v>3</v>
      </c>
      <c r="D19" s="41" t="s">
        <v>4</v>
      </c>
      <c r="E19" s="40" t="s">
        <v>5</v>
      </c>
      <c r="F19" s="41" t="s">
        <v>6</v>
      </c>
      <c r="G19" s="42" t="s">
        <v>7</v>
      </c>
      <c r="H19" s="48"/>
      <c r="I19" s="48"/>
    </row>
    <row r="20" spans="1:9" ht="15.75" customHeight="1">
      <c r="A20" s="99" t="s">
        <v>151</v>
      </c>
      <c r="B20" s="45">
        <v>25</v>
      </c>
      <c r="C20" s="105">
        <v>25</v>
      </c>
      <c r="D20" s="105">
        <v>0</v>
      </c>
      <c r="E20" s="105">
        <v>25</v>
      </c>
      <c r="F20" s="105">
        <v>25</v>
      </c>
      <c r="G20" s="106">
        <f>((B20*8)+(F20*4))/12</f>
        <v>25</v>
      </c>
      <c r="H20" s="48"/>
      <c r="I20" s="48"/>
    </row>
    <row r="21" spans="1:9" ht="15">
      <c r="A21" s="50" t="s">
        <v>68</v>
      </c>
      <c r="B21" s="103">
        <v>25</v>
      </c>
      <c r="C21" s="52">
        <v>25</v>
      </c>
      <c r="D21" s="52">
        <v>0</v>
      </c>
      <c r="E21" s="52">
        <v>25</v>
      </c>
      <c r="F21" s="52">
        <v>25</v>
      </c>
      <c r="G21" s="107">
        <v>25</v>
      </c>
      <c r="H21" s="48"/>
      <c r="I21" s="48"/>
    </row>
    <row r="22" spans="1:9" ht="14.25">
      <c r="A22" s="79"/>
      <c r="B22" s="79"/>
      <c r="C22" s="79"/>
      <c r="D22" s="79"/>
      <c r="E22" s="79"/>
      <c r="F22" s="79"/>
      <c r="G22" s="79"/>
      <c r="H22" s="79"/>
      <c r="I22" s="79"/>
    </row>
    <row r="23" spans="1:9" ht="15.75" customHeight="1">
      <c r="A23" s="48"/>
      <c r="B23" s="168" t="s">
        <v>95</v>
      </c>
      <c r="C23" s="156"/>
      <c r="D23" s="156"/>
      <c r="E23" s="156"/>
      <c r="F23" s="43"/>
      <c r="G23" s="43"/>
      <c r="H23" s="108"/>
      <c r="I23" s="108"/>
    </row>
    <row r="24" spans="1:9" ht="15.75" customHeight="1">
      <c r="A24" s="48"/>
      <c r="B24" s="43"/>
      <c r="C24" s="43"/>
      <c r="D24" s="43"/>
      <c r="E24" s="43"/>
      <c r="F24" s="43"/>
      <c r="G24" s="43"/>
      <c r="H24" s="108"/>
      <c r="I24" s="108"/>
    </row>
    <row r="25" spans="1:9" ht="15.75" customHeight="1">
      <c r="A25" s="38" t="s">
        <v>1</v>
      </c>
      <c r="B25" s="39" t="s">
        <v>2</v>
      </c>
      <c r="C25" s="40" t="s">
        <v>3</v>
      </c>
      <c r="D25" s="41" t="s">
        <v>4</v>
      </c>
      <c r="E25" s="40" t="s">
        <v>5</v>
      </c>
      <c r="F25" s="41" t="s">
        <v>6</v>
      </c>
      <c r="G25" s="42" t="s">
        <v>7</v>
      </c>
      <c r="H25" s="108"/>
      <c r="I25" s="108"/>
    </row>
    <row r="26" spans="1:9" ht="15.75" customHeight="1">
      <c r="A26" s="99" t="s">
        <v>64</v>
      </c>
      <c r="B26" s="45">
        <v>81</v>
      </c>
      <c r="C26" s="105">
        <v>16</v>
      </c>
      <c r="D26" s="105">
        <v>65</v>
      </c>
      <c r="E26" s="105">
        <v>0</v>
      </c>
      <c r="F26" s="105">
        <v>65</v>
      </c>
      <c r="G26" s="109">
        <f t="shared" ref="G26:G30" si="2">((B26*8)+(F26*4))/12</f>
        <v>75.666666666666671</v>
      </c>
      <c r="H26" s="108"/>
      <c r="I26" s="108"/>
    </row>
    <row r="27" spans="1:9" ht="15.75" customHeight="1">
      <c r="A27" s="101" t="s">
        <v>92</v>
      </c>
      <c r="B27" s="45">
        <v>29</v>
      </c>
      <c r="C27" s="105">
        <v>0</v>
      </c>
      <c r="D27" s="105">
        <v>29</v>
      </c>
      <c r="E27" s="105">
        <v>0</v>
      </c>
      <c r="F27" s="105">
        <v>29</v>
      </c>
      <c r="G27" s="109">
        <f t="shared" si="2"/>
        <v>29</v>
      </c>
      <c r="H27" s="108"/>
      <c r="I27" s="108"/>
    </row>
    <row r="28" spans="1:9" ht="15.75" customHeight="1">
      <c r="A28" s="101" t="s">
        <v>152</v>
      </c>
      <c r="B28" s="45">
        <v>19</v>
      </c>
      <c r="C28" s="105">
        <v>19</v>
      </c>
      <c r="D28" s="105">
        <v>0</v>
      </c>
      <c r="E28" s="105">
        <v>0</v>
      </c>
      <c r="F28" s="105">
        <v>0</v>
      </c>
      <c r="G28" s="109">
        <f t="shared" si="2"/>
        <v>12.666666666666666</v>
      </c>
      <c r="H28" s="108"/>
      <c r="I28" s="108"/>
    </row>
    <row r="29" spans="1:9" ht="15.75" customHeight="1">
      <c r="A29" s="101" t="s">
        <v>148</v>
      </c>
      <c r="B29" s="45">
        <v>0</v>
      </c>
      <c r="C29" s="105">
        <v>0</v>
      </c>
      <c r="D29" s="105">
        <v>0</v>
      </c>
      <c r="E29" s="105">
        <v>20</v>
      </c>
      <c r="F29" s="105">
        <v>20</v>
      </c>
      <c r="G29" s="109">
        <f t="shared" si="2"/>
        <v>6.666666666666667</v>
      </c>
      <c r="H29" s="108"/>
      <c r="I29" s="108"/>
    </row>
    <row r="30" spans="1:9" ht="15.75" customHeight="1">
      <c r="A30" s="101" t="s">
        <v>150</v>
      </c>
      <c r="B30" s="45">
        <v>0</v>
      </c>
      <c r="C30" s="105">
        <v>0</v>
      </c>
      <c r="D30" s="105">
        <v>0</v>
      </c>
      <c r="E30" s="105">
        <v>20</v>
      </c>
      <c r="F30" s="105">
        <v>20</v>
      </c>
      <c r="G30" s="109">
        <f t="shared" si="2"/>
        <v>6.666666666666667</v>
      </c>
      <c r="H30" s="108"/>
      <c r="I30" s="108"/>
    </row>
    <row r="31" spans="1:9" ht="15.75" customHeight="1">
      <c r="A31" s="50" t="s">
        <v>68</v>
      </c>
      <c r="B31" s="103">
        <f t="shared" ref="B31:G31" si="3">SUM(B26:B30)</f>
        <v>129</v>
      </c>
      <c r="C31" s="52">
        <f t="shared" si="3"/>
        <v>35</v>
      </c>
      <c r="D31" s="52">
        <f t="shared" si="3"/>
        <v>94</v>
      </c>
      <c r="E31" s="52">
        <f t="shared" si="3"/>
        <v>40</v>
      </c>
      <c r="F31" s="52">
        <f t="shared" si="3"/>
        <v>134</v>
      </c>
      <c r="G31" s="110">
        <f t="shared" si="3"/>
        <v>130.66666666666669</v>
      </c>
      <c r="H31" s="108"/>
      <c r="I31" s="108"/>
    </row>
    <row r="32" spans="1:9" ht="15.75" customHeight="1">
      <c r="A32" s="79"/>
      <c r="B32" s="79"/>
      <c r="C32" s="79"/>
      <c r="D32" s="79"/>
      <c r="E32" s="79"/>
      <c r="F32" s="79"/>
      <c r="G32" s="79"/>
      <c r="H32" s="108"/>
      <c r="I32" s="108"/>
    </row>
    <row r="33" spans="1:9" ht="12.75">
      <c r="A33" s="168" t="s">
        <v>22</v>
      </c>
      <c r="B33" s="156"/>
      <c r="C33" s="156"/>
      <c r="D33" s="156"/>
      <c r="E33" s="156"/>
      <c r="F33" s="156"/>
      <c r="G33" s="156"/>
      <c r="H33" s="156"/>
      <c r="I33" s="156"/>
    </row>
    <row r="34" spans="1:9" ht="14.25">
      <c r="A34" s="57"/>
      <c r="B34" s="57"/>
      <c r="C34" s="57"/>
      <c r="D34" s="57"/>
      <c r="E34" s="57"/>
      <c r="F34" s="57"/>
      <c r="G34" s="57"/>
      <c r="H34" s="57"/>
      <c r="I34" s="57"/>
    </row>
    <row r="35" spans="1:9" ht="60">
      <c r="A35" s="111" t="s">
        <v>23</v>
      </c>
      <c r="B35" s="165" t="s">
        <v>24</v>
      </c>
      <c r="C35" s="160"/>
      <c r="D35" s="165" t="s">
        <v>25</v>
      </c>
      <c r="E35" s="160"/>
      <c r="F35" s="166" t="s">
        <v>26</v>
      </c>
      <c r="G35" s="166" t="s">
        <v>27</v>
      </c>
      <c r="H35" s="166" t="s">
        <v>28</v>
      </c>
      <c r="I35" s="167" t="s">
        <v>29</v>
      </c>
    </row>
    <row r="36" spans="1:9" ht="30">
      <c r="A36" s="59" t="s">
        <v>30</v>
      </c>
      <c r="B36" s="61" t="s">
        <v>31</v>
      </c>
      <c r="C36" s="61" t="s">
        <v>32</v>
      </c>
      <c r="D36" s="61" t="s">
        <v>33</v>
      </c>
      <c r="E36" s="61" t="s">
        <v>34</v>
      </c>
      <c r="F36" s="162"/>
      <c r="G36" s="162"/>
      <c r="H36" s="162"/>
      <c r="I36" s="162"/>
    </row>
    <row r="37" spans="1:9" ht="30">
      <c r="A37" s="44" t="s">
        <v>153</v>
      </c>
      <c r="B37" s="80" t="s">
        <v>84</v>
      </c>
      <c r="C37" s="80">
        <v>25</v>
      </c>
      <c r="D37" s="80">
        <v>396</v>
      </c>
      <c r="E37" s="80" t="s">
        <v>154</v>
      </c>
      <c r="F37" s="80">
        <v>25</v>
      </c>
      <c r="G37" s="80">
        <v>25</v>
      </c>
      <c r="H37" s="112">
        <f t="shared" ref="H37:H39" si="4">((F37*6)+(G37*4))/12</f>
        <v>20.833333333333332</v>
      </c>
      <c r="I37" s="113">
        <f t="shared" ref="I37:I39" si="5">H37*D37</f>
        <v>8250</v>
      </c>
    </row>
    <row r="38" spans="1:9" ht="60">
      <c r="A38" s="44" t="s">
        <v>155</v>
      </c>
      <c r="B38" s="80" t="s">
        <v>55</v>
      </c>
      <c r="C38" s="80">
        <v>25</v>
      </c>
      <c r="D38" s="80">
        <v>396</v>
      </c>
      <c r="E38" s="80" t="s">
        <v>154</v>
      </c>
      <c r="F38" s="80">
        <v>25</v>
      </c>
      <c r="G38" s="80">
        <v>25</v>
      </c>
      <c r="H38" s="112">
        <f t="shared" si="4"/>
        <v>20.833333333333332</v>
      </c>
      <c r="I38" s="113">
        <f t="shared" si="5"/>
        <v>8250</v>
      </c>
    </row>
    <row r="39" spans="1:9" ht="30">
      <c r="A39" s="44" t="s">
        <v>35</v>
      </c>
      <c r="B39" s="114" t="s">
        <v>84</v>
      </c>
      <c r="C39" s="80">
        <v>25</v>
      </c>
      <c r="D39" s="115">
        <v>396</v>
      </c>
      <c r="E39" s="115" t="s">
        <v>154</v>
      </c>
      <c r="F39" s="115">
        <v>25</v>
      </c>
      <c r="G39" s="115">
        <v>25</v>
      </c>
      <c r="H39" s="112">
        <f t="shared" si="4"/>
        <v>20.833333333333332</v>
      </c>
      <c r="I39" s="113">
        <f t="shared" si="5"/>
        <v>8250</v>
      </c>
    </row>
  </sheetData>
  <mergeCells count="10">
    <mergeCell ref="G35:G36"/>
    <mergeCell ref="H35:H36"/>
    <mergeCell ref="B1:E1"/>
    <mergeCell ref="B17:E17"/>
    <mergeCell ref="B23:E23"/>
    <mergeCell ref="A33:I33"/>
    <mergeCell ref="B35:C35"/>
    <mergeCell ref="D35:E35"/>
    <mergeCell ref="F35:F36"/>
    <mergeCell ref="I35:I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"/>
  <sheetViews>
    <sheetView workbookViewId="0"/>
  </sheetViews>
  <sheetFormatPr defaultColWidth="14.42578125" defaultRowHeight="15.75" customHeight="1"/>
  <cols>
    <col min="1" max="1" width="24.7109375" customWidth="1"/>
    <col min="2" max="2" width="17.85546875" customWidth="1"/>
    <col min="3" max="3" width="19" customWidth="1"/>
    <col min="4" max="4" width="17.85546875" customWidth="1"/>
    <col min="5" max="5" width="20.7109375" customWidth="1"/>
    <col min="6" max="6" width="21.140625" customWidth="1"/>
    <col min="7" max="7" width="19.7109375" customWidth="1"/>
  </cols>
  <sheetData>
    <row r="1" spans="1:7">
      <c r="A1" s="1"/>
      <c r="B1" s="155" t="s">
        <v>0</v>
      </c>
      <c r="C1" s="156"/>
      <c r="D1" s="156"/>
      <c r="E1" s="156"/>
      <c r="F1" s="3"/>
      <c r="G1" s="3"/>
    </row>
    <row r="2" spans="1:7">
      <c r="A2" s="1"/>
      <c r="B2" s="3"/>
      <c r="C2" s="3"/>
      <c r="D2" s="3"/>
      <c r="E2" s="3"/>
      <c r="F2" s="3"/>
      <c r="G2" s="3"/>
    </row>
    <row r="3" spans="1:7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15</v>
      </c>
      <c r="G3" s="8" t="s">
        <v>7</v>
      </c>
    </row>
    <row r="4" spans="1:7">
      <c r="A4" s="9" t="s">
        <v>8</v>
      </c>
      <c r="B4" s="10">
        <v>372</v>
      </c>
      <c r="C4" s="11">
        <v>78</v>
      </c>
      <c r="D4" s="11">
        <v>294</v>
      </c>
      <c r="E4" s="5">
        <v>100</v>
      </c>
      <c r="F4" s="5">
        <v>394</v>
      </c>
      <c r="G4" s="19">
        <f t="shared" ref="G4:G8" si="0">((B4*8)+(F4*4))/12</f>
        <v>379.33333333333331</v>
      </c>
    </row>
    <row r="5" spans="1:7">
      <c r="A5" s="13" t="s">
        <v>9</v>
      </c>
      <c r="B5" s="14">
        <v>80</v>
      </c>
      <c r="C5" s="14">
        <v>23</v>
      </c>
      <c r="D5" s="10">
        <v>57</v>
      </c>
      <c r="E5" s="14">
        <v>25</v>
      </c>
      <c r="F5" s="14">
        <v>82</v>
      </c>
      <c r="G5" s="19">
        <f t="shared" si="0"/>
        <v>80.666666666666671</v>
      </c>
    </row>
    <row r="6" spans="1:7">
      <c r="A6" s="13" t="s">
        <v>11</v>
      </c>
      <c r="B6" s="14">
        <v>69</v>
      </c>
      <c r="C6" s="14">
        <v>19</v>
      </c>
      <c r="D6" s="10">
        <v>50</v>
      </c>
      <c r="E6" s="14">
        <v>25</v>
      </c>
      <c r="F6" s="14">
        <v>75</v>
      </c>
      <c r="G6" s="19">
        <f t="shared" si="0"/>
        <v>71</v>
      </c>
    </row>
    <row r="7" spans="1:7">
      <c r="A7" s="15" t="s">
        <v>12</v>
      </c>
      <c r="B7" s="16">
        <v>79</v>
      </c>
      <c r="C7" s="14">
        <v>24</v>
      </c>
      <c r="D7" s="10">
        <v>55</v>
      </c>
      <c r="E7" s="14">
        <v>50</v>
      </c>
      <c r="F7" s="14">
        <v>105</v>
      </c>
      <c r="G7" s="19">
        <f t="shared" si="0"/>
        <v>87.666666666666671</v>
      </c>
    </row>
    <row r="8" spans="1:7">
      <c r="A8" s="9" t="s">
        <v>16</v>
      </c>
      <c r="B8" s="14">
        <v>132</v>
      </c>
      <c r="C8" s="14">
        <v>7</v>
      </c>
      <c r="D8" s="10">
        <v>125</v>
      </c>
      <c r="E8" s="14">
        <v>50</v>
      </c>
      <c r="F8" s="14">
        <v>175</v>
      </c>
      <c r="G8" s="19">
        <f t="shared" si="0"/>
        <v>146.33333333333334</v>
      </c>
    </row>
    <row r="9" spans="1:7">
      <c r="A9" s="17" t="s">
        <v>14</v>
      </c>
      <c r="B9" s="17">
        <f t="shared" ref="B9:G9" si="1">SUM(B4:B8)</f>
        <v>732</v>
      </c>
      <c r="C9" s="17">
        <f t="shared" si="1"/>
        <v>151</v>
      </c>
      <c r="D9" s="17">
        <f t="shared" si="1"/>
        <v>581</v>
      </c>
      <c r="E9" s="17">
        <f t="shared" si="1"/>
        <v>250</v>
      </c>
      <c r="F9" s="17">
        <f t="shared" si="1"/>
        <v>831</v>
      </c>
      <c r="G9" s="20">
        <f t="shared" si="1"/>
        <v>765</v>
      </c>
    </row>
  </sheetData>
  <mergeCells count="1">
    <mergeCell ref="B1:E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25"/>
  <sheetViews>
    <sheetView workbookViewId="0"/>
  </sheetViews>
  <sheetFormatPr defaultColWidth="14.42578125" defaultRowHeight="15.75" customHeight="1"/>
  <cols>
    <col min="1" max="1" width="24.5703125" customWidth="1"/>
    <col min="2" max="2" width="17.28515625" customWidth="1"/>
    <col min="3" max="3" width="19.85546875" customWidth="1"/>
    <col min="4" max="4" width="18.85546875" customWidth="1"/>
    <col min="5" max="5" width="19.85546875" customWidth="1"/>
    <col min="6" max="6" width="16.85546875" customWidth="1"/>
    <col min="7" max="8" width="19.140625" customWidth="1"/>
    <col min="9" max="9" width="18.5703125" customWidth="1"/>
  </cols>
  <sheetData>
    <row r="1" spans="1:9">
      <c r="A1" s="1"/>
      <c r="B1" s="155" t="s">
        <v>0</v>
      </c>
      <c r="C1" s="156"/>
      <c r="D1" s="156"/>
      <c r="E1" s="156"/>
      <c r="F1" s="3"/>
      <c r="G1" s="3"/>
      <c r="H1" s="3"/>
      <c r="I1" s="1"/>
    </row>
    <row r="2" spans="1:9">
      <c r="A2" s="1"/>
      <c r="B2" s="3"/>
      <c r="C2" s="3"/>
      <c r="D2" s="3"/>
      <c r="E2" s="3"/>
      <c r="F2" s="3"/>
      <c r="G2" s="3"/>
      <c r="H2" s="3"/>
      <c r="I2" s="1"/>
    </row>
    <row r="3" spans="1:9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/>
      <c r="H3" s="8" t="s">
        <v>7</v>
      </c>
      <c r="I3" s="3"/>
    </row>
    <row r="4" spans="1:9">
      <c r="A4" s="9" t="s">
        <v>17</v>
      </c>
      <c r="B4" s="10">
        <v>187</v>
      </c>
      <c r="C4" s="11">
        <v>33</v>
      </c>
      <c r="D4" s="11">
        <f t="shared" ref="D4:D10" si="0">B4-C4</f>
        <v>154</v>
      </c>
      <c r="E4" s="5">
        <v>50</v>
      </c>
      <c r="F4" s="11">
        <f t="shared" ref="F4:F10" si="1">D4+E4</f>
        <v>204</v>
      </c>
      <c r="G4" s="37"/>
      <c r="H4" s="37">
        <f t="shared" ref="H4:H10" si="2">((B4*8)+(F4*4))/12</f>
        <v>192.66666666666666</v>
      </c>
      <c r="I4" s="1"/>
    </row>
    <row r="5" spans="1:9">
      <c r="A5" s="13" t="s">
        <v>18</v>
      </c>
      <c r="B5" s="10">
        <v>276</v>
      </c>
      <c r="C5" s="10">
        <v>63</v>
      </c>
      <c r="D5" s="11">
        <f t="shared" si="0"/>
        <v>213</v>
      </c>
      <c r="E5" s="14">
        <v>50</v>
      </c>
      <c r="F5" s="11">
        <f t="shared" si="1"/>
        <v>263</v>
      </c>
      <c r="G5" s="37"/>
      <c r="H5" s="37">
        <f t="shared" si="2"/>
        <v>271.66666666666669</v>
      </c>
      <c r="I5" s="1"/>
    </row>
    <row r="6" spans="1:9">
      <c r="A6" s="13" t="s">
        <v>20</v>
      </c>
      <c r="B6" s="10">
        <v>145</v>
      </c>
      <c r="C6" s="10">
        <v>31</v>
      </c>
      <c r="D6" s="11">
        <f t="shared" si="0"/>
        <v>114</v>
      </c>
      <c r="E6" s="10">
        <v>75</v>
      </c>
      <c r="F6" s="11">
        <f t="shared" si="1"/>
        <v>189</v>
      </c>
      <c r="G6" s="37"/>
      <c r="H6" s="37">
        <f t="shared" si="2"/>
        <v>159.66666666666666</v>
      </c>
      <c r="I6" s="1"/>
    </row>
    <row r="7" spans="1:9">
      <c r="A7" s="13" t="s">
        <v>156</v>
      </c>
      <c r="B7" s="14">
        <v>72</v>
      </c>
      <c r="C7" s="14">
        <v>18</v>
      </c>
      <c r="D7" s="11">
        <f t="shared" si="0"/>
        <v>54</v>
      </c>
      <c r="E7" s="14">
        <v>25</v>
      </c>
      <c r="F7" s="11">
        <f t="shared" si="1"/>
        <v>79</v>
      </c>
      <c r="G7" s="37"/>
      <c r="H7" s="37">
        <f t="shared" si="2"/>
        <v>74.333333333333329</v>
      </c>
      <c r="I7" s="1"/>
    </row>
    <row r="8" spans="1:9">
      <c r="A8" s="13" t="s">
        <v>86</v>
      </c>
      <c r="B8" s="14">
        <v>48</v>
      </c>
      <c r="C8" s="14">
        <v>0</v>
      </c>
      <c r="D8" s="11">
        <f t="shared" si="0"/>
        <v>48</v>
      </c>
      <c r="E8" s="14">
        <v>0</v>
      </c>
      <c r="F8" s="11">
        <f t="shared" si="1"/>
        <v>48</v>
      </c>
      <c r="G8" s="37"/>
      <c r="H8" s="37">
        <f t="shared" si="2"/>
        <v>48</v>
      </c>
      <c r="I8" s="1"/>
    </row>
    <row r="9" spans="1:9">
      <c r="A9" s="13" t="s">
        <v>98</v>
      </c>
      <c r="B9" s="14">
        <v>89</v>
      </c>
      <c r="C9" s="14">
        <v>20</v>
      </c>
      <c r="D9" s="11">
        <f t="shared" si="0"/>
        <v>69</v>
      </c>
      <c r="E9" s="14">
        <v>25</v>
      </c>
      <c r="F9" s="11">
        <f t="shared" si="1"/>
        <v>94</v>
      </c>
      <c r="G9" s="37"/>
      <c r="H9" s="37">
        <f t="shared" si="2"/>
        <v>90.666666666666671</v>
      </c>
      <c r="I9" s="1"/>
    </row>
    <row r="10" spans="1:9">
      <c r="A10" s="116" t="s">
        <v>157</v>
      </c>
      <c r="B10" s="14">
        <v>62</v>
      </c>
      <c r="C10" s="14">
        <v>10</v>
      </c>
      <c r="D10" s="11">
        <f t="shared" si="0"/>
        <v>52</v>
      </c>
      <c r="E10" s="14">
        <v>25</v>
      </c>
      <c r="F10" s="11">
        <f t="shared" si="1"/>
        <v>77</v>
      </c>
      <c r="G10" s="37"/>
      <c r="H10" s="37">
        <f t="shared" si="2"/>
        <v>67</v>
      </c>
      <c r="I10" s="1"/>
    </row>
    <row r="11" spans="1:9">
      <c r="A11" s="17" t="s">
        <v>14</v>
      </c>
      <c r="B11" s="17">
        <f t="shared" ref="B11:F11" si="3">SUM(B4:B10)</f>
        <v>879</v>
      </c>
      <c r="C11" s="17">
        <f t="shared" si="3"/>
        <v>175</v>
      </c>
      <c r="D11" s="17">
        <f t="shared" si="3"/>
        <v>704</v>
      </c>
      <c r="E11" s="17">
        <f t="shared" si="3"/>
        <v>250</v>
      </c>
      <c r="F11" s="17">
        <f t="shared" si="3"/>
        <v>954</v>
      </c>
      <c r="G11" s="20"/>
      <c r="H11" s="20">
        <f>SUM(H4:H10)</f>
        <v>904</v>
      </c>
      <c r="I11" s="1"/>
    </row>
    <row r="12" spans="1:9">
      <c r="A12" s="1"/>
      <c r="B12" s="2"/>
      <c r="C12" s="2"/>
      <c r="D12" s="2"/>
      <c r="E12" s="2"/>
      <c r="F12" s="3"/>
      <c r="G12" s="3"/>
      <c r="H12" s="3"/>
      <c r="I12" s="1"/>
    </row>
    <row r="13" spans="1:9">
      <c r="A13" s="1"/>
      <c r="B13" s="155" t="s">
        <v>95</v>
      </c>
      <c r="C13" s="156"/>
      <c r="D13" s="156"/>
      <c r="E13" s="156"/>
      <c r="F13" s="3"/>
      <c r="G13" s="3"/>
      <c r="H13" s="3"/>
    </row>
    <row r="14" spans="1:9">
      <c r="A14" s="1"/>
      <c r="B14" s="3"/>
      <c r="C14" s="3"/>
      <c r="D14" s="3"/>
      <c r="E14" s="3"/>
      <c r="F14" s="3"/>
      <c r="G14" s="3"/>
      <c r="H14" s="3"/>
    </row>
    <row r="15" spans="1:9">
      <c r="A15" s="4" t="s">
        <v>1</v>
      </c>
      <c r="B15" s="5" t="s">
        <v>2</v>
      </c>
      <c r="C15" s="6" t="s">
        <v>3</v>
      </c>
      <c r="D15" s="7" t="s">
        <v>4</v>
      </c>
      <c r="E15" s="6" t="s">
        <v>5</v>
      </c>
      <c r="F15" s="7" t="s">
        <v>6</v>
      </c>
      <c r="G15" s="8"/>
      <c r="H15" s="8" t="s">
        <v>7</v>
      </c>
    </row>
    <row r="16" spans="1:9">
      <c r="A16" s="68" t="s">
        <v>17</v>
      </c>
      <c r="B16" s="14">
        <v>86</v>
      </c>
      <c r="C16" s="7">
        <v>19</v>
      </c>
      <c r="D16" s="69">
        <f t="shared" ref="D16:D18" si="4">B16-C16</f>
        <v>67</v>
      </c>
      <c r="E16" s="7">
        <v>20</v>
      </c>
      <c r="F16" s="7">
        <f t="shared" ref="F16:F18" si="5">D16+E16</f>
        <v>87</v>
      </c>
      <c r="G16" s="70"/>
      <c r="H16" s="70">
        <f t="shared" ref="H16:H18" si="6">((B16*8)+(F16*4))/12</f>
        <v>86.333333333333329</v>
      </c>
    </row>
    <row r="17" spans="1:9">
      <c r="A17" s="68" t="s">
        <v>158</v>
      </c>
      <c r="B17" s="14">
        <v>38</v>
      </c>
      <c r="C17" s="7">
        <v>0</v>
      </c>
      <c r="D17" s="69">
        <f t="shared" si="4"/>
        <v>38</v>
      </c>
      <c r="E17" s="7">
        <v>20</v>
      </c>
      <c r="F17" s="7">
        <f t="shared" si="5"/>
        <v>58</v>
      </c>
      <c r="G17" s="70"/>
      <c r="H17" s="70">
        <f t="shared" si="6"/>
        <v>44.666666666666664</v>
      </c>
    </row>
    <row r="18" spans="1:9">
      <c r="A18" s="68" t="s">
        <v>159</v>
      </c>
      <c r="B18" s="14">
        <v>16</v>
      </c>
      <c r="C18" s="7">
        <v>16</v>
      </c>
      <c r="D18" s="69">
        <f t="shared" si="4"/>
        <v>0</v>
      </c>
      <c r="E18" s="7">
        <v>0</v>
      </c>
      <c r="F18" s="7">
        <f t="shared" si="5"/>
        <v>0</v>
      </c>
      <c r="G18" s="70"/>
      <c r="H18" s="70">
        <f t="shared" si="6"/>
        <v>10.666666666666666</v>
      </c>
    </row>
    <row r="19" spans="1:9">
      <c r="A19" s="17" t="s">
        <v>14</v>
      </c>
      <c r="B19" s="17">
        <f t="shared" ref="B19:F19" si="7">SUM(B16:B18)</f>
        <v>140</v>
      </c>
      <c r="C19" s="17">
        <f t="shared" si="7"/>
        <v>35</v>
      </c>
      <c r="D19" s="17">
        <f t="shared" si="7"/>
        <v>105</v>
      </c>
      <c r="E19" s="17">
        <f t="shared" si="7"/>
        <v>40</v>
      </c>
      <c r="F19" s="17">
        <f t="shared" si="7"/>
        <v>145</v>
      </c>
      <c r="G19" s="20"/>
      <c r="H19" s="20">
        <f>SUM(H16:H18)</f>
        <v>141.66666666666666</v>
      </c>
    </row>
    <row r="20" spans="1:9">
      <c r="A20" s="2"/>
      <c r="B20" s="2"/>
      <c r="C20" s="2"/>
      <c r="D20" s="2"/>
      <c r="E20" s="2"/>
      <c r="F20" s="2"/>
      <c r="G20" s="2"/>
      <c r="H20" s="2"/>
    </row>
    <row r="21" spans="1:9">
      <c r="A21" s="155" t="s">
        <v>22</v>
      </c>
      <c r="B21" s="156"/>
      <c r="C21" s="156"/>
      <c r="D21" s="156"/>
      <c r="E21" s="156"/>
      <c r="F21" s="156"/>
      <c r="G21" s="156"/>
      <c r="H21" s="156"/>
      <c r="I21" s="156"/>
    </row>
    <row r="22" spans="1:9">
      <c r="A22" s="27"/>
      <c r="B22" s="27"/>
      <c r="C22" s="27"/>
      <c r="D22" s="27"/>
      <c r="E22" s="27"/>
      <c r="F22" s="27"/>
      <c r="G22" s="27"/>
      <c r="H22" s="27"/>
      <c r="I22" s="27"/>
    </row>
    <row r="23" spans="1:9">
      <c r="A23" s="16" t="s">
        <v>23</v>
      </c>
      <c r="B23" s="159" t="s">
        <v>24</v>
      </c>
      <c r="C23" s="160"/>
      <c r="D23" s="159" t="s">
        <v>25</v>
      </c>
      <c r="E23" s="160"/>
      <c r="F23" s="161" t="s">
        <v>26</v>
      </c>
      <c r="G23" s="161" t="s">
        <v>27</v>
      </c>
      <c r="H23" s="174" t="s">
        <v>160</v>
      </c>
      <c r="I23" s="163" t="s">
        <v>29</v>
      </c>
    </row>
    <row r="24" spans="1:9">
      <c r="A24" s="29" t="s">
        <v>30</v>
      </c>
      <c r="B24" s="14" t="s">
        <v>31</v>
      </c>
      <c r="C24" s="14" t="s">
        <v>32</v>
      </c>
      <c r="D24" s="14" t="s">
        <v>33</v>
      </c>
      <c r="E24" s="14" t="s">
        <v>34</v>
      </c>
      <c r="F24" s="162"/>
      <c r="G24" s="162"/>
      <c r="H24" s="162"/>
      <c r="I24" s="162"/>
    </row>
    <row r="25" spans="1:9">
      <c r="A25" s="9" t="s">
        <v>69</v>
      </c>
      <c r="B25" s="33" t="s">
        <v>44</v>
      </c>
      <c r="C25" s="14">
        <v>11</v>
      </c>
      <c r="D25" s="10">
        <v>1280</v>
      </c>
      <c r="E25" s="14" t="s">
        <v>37</v>
      </c>
      <c r="F25" s="14">
        <v>11</v>
      </c>
      <c r="G25" s="14">
        <v>12</v>
      </c>
      <c r="H25" s="117">
        <f>((F25*6)+(G25*4))/12</f>
        <v>9.5</v>
      </c>
      <c r="I25" s="32">
        <f>H25*D25</f>
        <v>12160</v>
      </c>
    </row>
  </sheetData>
  <mergeCells count="9">
    <mergeCell ref="B1:E1"/>
    <mergeCell ref="B13:E13"/>
    <mergeCell ref="B23:C23"/>
    <mergeCell ref="D23:E23"/>
    <mergeCell ref="F23:F24"/>
    <mergeCell ref="A21:I21"/>
    <mergeCell ref="G23:G24"/>
    <mergeCell ref="H23:H24"/>
    <mergeCell ref="I23:I2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42"/>
  <sheetViews>
    <sheetView workbookViewId="0"/>
  </sheetViews>
  <sheetFormatPr defaultColWidth="14.42578125" defaultRowHeight="15.75" customHeight="1"/>
  <cols>
    <col min="1" max="1" width="24.5703125" customWidth="1"/>
    <col min="2" max="2" width="17.28515625" customWidth="1"/>
    <col min="3" max="3" width="19.85546875" customWidth="1"/>
    <col min="4" max="4" width="18.85546875" customWidth="1"/>
    <col min="5" max="5" width="19.85546875" customWidth="1"/>
    <col min="6" max="6" width="16.85546875" customWidth="1"/>
    <col min="7" max="7" width="19.140625" customWidth="1"/>
    <col min="9" max="9" width="18.5703125" customWidth="1"/>
  </cols>
  <sheetData>
    <row r="1" spans="1:9">
      <c r="A1" s="1"/>
      <c r="B1" s="155" t="s">
        <v>0</v>
      </c>
      <c r="C1" s="156"/>
      <c r="D1" s="156"/>
      <c r="E1" s="156"/>
      <c r="F1" s="3"/>
      <c r="G1" s="3"/>
      <c r="H1" s="1"/>
      <c r="I1" s="1"/>
    </row>
    <row r="2" spans="1:9">
      <c r="A2" s="1"/>
      <c r="B2" s="3"/>
      <c r="C2" s="3"/>
      <c r="D2" s="3"/>
      <c r="E2" s="3"/>
      <c r="F2" s="3"/>
      <c r="G2" s="3"/>
      <c r="H2" s="1"/>
      <c r="I2" s="1"/>
    </row>
    <row r="3" spans="1:9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  <c r="H3" s="3"/>
      <c r="I3" s="3"/>
    </row>
    <row r="4" spans="1:9">
      <c r="A4" s="9" t="s">
        <v>105</v>
      </c>
      <c r="B4" s="10">
        <v>22</v>
      </c>
      <c r="C4" s="11">
        <v>18</v>
      </c>
      <c r="D4" s="11">
        <v>4</v>
      </c>
      <c r="E4" s="5">
        <v>0</v>
      </c>
      <c r="F4" s="11">
        <v>4</v>
      </c>
      <c r="G4" s="37">
        <f t="shared" ref="G4:G17" si="0">((B4*8)+(F4*4))/12</f>
        <v>16</v>
      </c>
      <c r="H4" s="1"/>
      <c r="I4" s="1"/>
    </row>
    <row r="5" spans="1:9">
      <c r="A5" s="13" t="s">
        <v>161</v>
      </c>
      <c r="B5" s="10">
        <v>86</v>
      </c>
      <c r="C5" s="10">
        <v>14</v>
      </c>
      <c r="D5" s="10">
        <v>72</v>
      </c>
      <c r="E5" s="14">
        <v>25</v>
      </c>
      <c r="F5" s="10">
        <v>97</v>
      </c>
      <c r="G5" s="37">
        <f t="shared" si="0"/>
        <v>89.666666666666671</v>
      </c>
      <c r="H5" s="1"/>
      <c r="I5" s="1"/>
    </row>
    <row r="6" spans="1:9">
      <c r="A6" s="13" t="s">
        <v>162</v>
      </c>
      <c r="B6" s="10">
        <v>63</v>
      </c>
      <c r="C6" s="10">
        <v>12</v>
      </c>
      <c r="D6" s="10">
        <v>51</v>
      </c>
      <c r="E6" s="10">
        <v>25</v>
      </c>
      <c r="F6" s="10">
        <v>76</v>
      </c>
      <c r="G6" s="37">
        <f t="shared" si="0"/>
        <v>67.333333333333329</v>
      </c>
      <c r="H6" s="1"/>
      <c r="I6" s="1"/>
    </row>
    <row r="7" spans="1:9">
      <c r="A7" s="13" t="s">
        <v>163</v>
      </c>
      <c r="B7" s="14">
        <v>49</v>
      </c>
      <c r="C7" s="14">
        <v>0</v>
      </c>
      <c r="D7" s="10">
        <v>49</v>
      </c>
      <c r="E7" s="14">
        <v>25</v>
      </c>
      <c r="F7" s="10">
        <v>74</v>
      </c>
      <c r="G7" s="37">
        <f t="shared" si="0"/>
        <v>57.333333333333336</v>
      </c>
      <c r="H7" s="1"/>
      <c r="I7" s="1"/>
    </row>
    <row r="8" spans="1:9">
      <c r="A8" s="23" t="s">
        <v>150</v>
      </c>
      <c r="B8" s="14">
        <v>95</v>
      </c>
      <c r="C8" s="14">
        <v>20</v>
      </c>
      <c r="D8" s="10">
        <v>75</v>
      </c>
      <c r="E8" s="14">
        <v>25</v>
      </c>
      <c r="F8" s="10">
        <v>100</v>
      </c>
      <c r="G8" s="37">
        <f t="shared" si="0"/>
        <v>96.666666666666671</v>
      </c>
      <c r="H8" s="1"/>
      <c r="I8" s="1"/>
    </row>
    <row r="9" spans="1:9">
      <c r="A9" s="13" t="s">
        <v>53</v>
      </c>
      <c r="B9" s="14">
        <v>76</v>
      </c>
      <c r="C9" s="14">
        <v>23</v>
      </c>
      <c r="D9" s="10">
        <v>53</v>
      </c>
      <c r="E9" s="14">
        <v>25</v>
      </c>
      <c r="F9" s="10">
        <v>78</v>
      </c>
      <c r="G9" s="37">
        <f t="shared" si="0"/>
        <v>76.666666666666671</v>
      </c>
      <c r="H9" s="1"/>
      <c r="I9" s="1"/>
    </row>
    <row r="10" spans="1:9">
      <c r="A10" s="13" t="s">
        <v>164</v>
      </c>
      <c r="B10" s="14">
        <v>92</v>
      </c>
      <c r="C10" s="14">
        <v>22</v>
      </c>
      <c r="D10" s="10">
        <v>70</v>
      </c>
      <c r="E10" s="14">
        <v>25</v>
      </c>
      <c r="F10" s="10">
        <v>95</v>
      </c>
      <c r="G10" s="37">
        <f t="shared" si="0"/>
        <v>93</v>
      </c>
      <c r="H10" s="1"/>
      <c r="I10" s="1"/>
    </row>
    <row r="11" spans="1:9">
      <c r="A11" s="13" t="s">
        <v>165</v>
      </c>
      <c r="B11" s="14">
        <v>85</v>
      </c>
      <c r="C11" s="14">
        <v>16</v>
      </c>
      <c r="D11" s="10">
        <v>69</v>
      </c>
      <c r="E11" s="14">
        <v>25</v>
      </c>
      <c r="F11" s="10">
        <v>94</v>
      </c>
      <c r="G11" s="37">
        <f t="shared" si="0"/>
        <v>88</v>
      </c>
      <c r="H11" s="1"/>
      <c r="I11" s="1"/>
    </row>
    <row r="12" spans="1:9">
      <c r="A12" s="13" t="s">
        <v>66</v>
      </c>
      <c r="B12" s="14">
        <v>87</v>
      </c>
      <c r="C12" s="14">
        <v>16</v>
      </c>
      <c r="D12" s="10">
        <v>71</v>
      </c>
      <c r="E12" s="14">
        <v>25</v>
      </c>
      <c r="F12" s="10">
        <v>96</v>
      </c>
      <c r="G12" s="37">
        <f t="shared" si="0"/>
        <v>90</v>
      </c>
      <c r="H12" s="1"/>
      <c r="I12" s="1"/>
    </row>
    <row r="13" spans="1:9">
      <c r="A13" s="13" t="s">
        <v>17</v>
      </c>
      <c r="B13" s="14">
        <v>67</v>
      </c>
      <c r="C13" s="14">
        <v>15</v>
      </c>
      <c r="D13" s="10">
        <v>52</v>
      </c>
      <c r="E13" s="14">
        <v>25</v>
      </c>
      <c r="F13" s="10">
        <v>77</v>
      </c>
      <c r="G13" s="37">
        <f t="shared" si="0"/>
        <v>70.333333333333329</v>
      </c>
      <c r="H13" s="1"/>
      <c r="I13" s="1"/>
    </row>
    <row r="14" spans="1:9">
      <c r="A14" s="13" t="s">
        <v>18</v>
      </c>
      <c r="B14" s="14">
        <v>110</v>
      </c>
      <c r="C14" s="14">
        <v>19</v>
      </c>
      <c r="D14" s="10">
        <v>91</v>
      </c>
      <c r="E14" s="14">
        <v>25</v>
      </c>
      <c r="F14" s="10">
        <v>116</v>
      </c>
      <c r="G14" s="37">
        <f t="shared" si="0"/>
        <v>112</v>
      </c>
      <c r="H14" s="1"/>
      <c r="I14" s="1"/>
    </row>
    <row r="15" spans="1:9">
      <c r="A15" s="13" t="s">
        <v>86</v>
      </c>
      <c r="B15" s="14">
        <v>81</v>
      </c>
      <c r="C15" s="14">
        <v>16</v>
      </c>
      <c r="D15" s="10">
        <v>65</v>
      </c>
      <c r="E15" s="14">
        <v>25</v>
      </c>
      <c r="F15" s="10">
        <v>90</v>
      </c>
      <c r="G15" s="37">
        <f t="shared" si="0"/>
        <v>84</v>
      </c>
      <c r="H15" s="1"/>
      <c r="I15" s="1"/>
    </row>
    <row r="16" spans="1:9">
      <c r="A16" s="13" t="s">
        <v>48</v>
      </c>
      <c r="B16" s="14">
        <v>50</v>
      </c>
      <c r="C16" s="14">
        <v>22</v>
      </c>
      <c r="D16" s="10">
        <v>28</v>
      </c>
      <c r="E16" s="14">
        <v>0</v>
      </c>
      <c r="F16" s="10">
        <v>28</v>
      </c>
      <c r="G16" s="37">
        <f t="shared" si="0"/>
        <v>42.666666666666664</v>
      </c>
      <c r="H16" s="1"/>
      <c r="I16" s="1"/>
    </row>
    <row r="17" spans="1:9">
      <c r="A17" s="13" t="s">
        <v>39</v>
      </c>
      <c r="B17" s="14">
        <v>27</v>
      </c>
      <c r="C17" s="14">
        <v>0</v>
      </c>
      <c r="D17" s="10">
        <v>27</v>
      </c>
      <c r="E17" s="14">
        <v>25</v>
      </c>
      <c r="F17" s="10">
        <v>52</v>
      </c>
      <c r="G17" s="37">
        <f t="shared" si="0"/>
        <v>35.333333333333336</v>
      </c>
      <c r="H17" s="1"/>
      <c r="I17" s="1"/>
    </row>
    <row r="18" spans="1:9">
      <c r="A18" s="17" t="s">
        <v>14</v>
      </c>
      <c r="B18" s="17">
        <f t="shared" ref="B18:G18" si="1">SUM(B4:B17)</f>
        <v>990</v>
      </c>
      <c r="C18" s="17">
        <f t="shared" si="1"/>
        <v>213</v>
      </c>
      <c r="D18" s="17">
        <f t="shared" si="1"/>
        <v>777</v>
      </c>
      <c r="E18" s="17">
        <f t="shared" si="1"/>
        <v>300</v>
      </c>
      <c r="F18" s="17">
        <f t="shared" si="1"/>
        <v>1077</v>
      </c>
      <c r="G18" s="20">
        <f t="shared" si="1"/>
        <v>1019.0000000000001</v>
      </c>
      <c r="H18" s="1"/>
      <c r="I18" s="1"/>
    </row>
    <row r="19" spans="1:9">
      <c r="A19" s="1"/>
      <c r="B19" s="2"/>
      <c r="C19" s="2"/>
      <c r="D19" s="2"/>
      <c r="E19" s="2"/>
      <c r="F19" s="3"/>
      <c r="G19" s="3"/>
      <c r="H19" s="1"/>
      <c r="I19" s="1"/>
    </row>
    <row r="20" spans="1:9">
      <c r="A20" s="1"/>
      <c r="B20" s="155" t="s">
        <v>83</v>
      </c>
      <c r="C20" s="156"/>
      <c r="D20" s="156"/>
      <c r="E20" s="156"/>
      <c r="F20" s="3"/>
      <c r="G20" s="3"/>
      <c r="H20" s="1"/>
      <c r="I20" s="1"/>
    </row>
    <row r="21" spans="1:9">
      <c r="A21" s="1"/>
      <c r="B21" s="3"/>
      <c r="C21" s="3"/>
      <c r="D21" s="3"/>
      <c r="E21" s="3"/>
      <c r="F21" s="3"/>
      <c r="G21" s="3"/>
      <c r="H21" s="1"/>
      <c r="I21" s="1"/>
    </row>
    <row r="22" spans="1:9">
      <c r="A22" s="4" t="s">
        <v>1</v>
      </c>
      <c r="B22" s="5" t="s">
        <v>2</v>
      </c>
      <c r="C22" s="6" t="s">
        <v>3</v>
      </c>
      <c r="D22" s="7" t="s">
        <v>4</v>
      </c>
      <c r="E22" s="6" t="s">
        <v>5</v>
      </c>
      <c r="F22" s="7" t="s">
        <v>6</v>
      </c>
      <c r="G22" s="8" t="s">
        <v>7</v>
      </c>
      <c r="H22" s="1"/>
      <c r="I22" s="1"/>
    </row>
    <row r="23" spans="1:9">
      <c r="A23" s="68" t="s">
        <v>166</v>
      </c>
      <c r="B23" s="14">
        <v>64</v>
      </c>
      <c r="C23" s="7">
        <v>19</v>
      </c>
      <c r="D23" s="69">
        <v>45</v>
      </c>
      <c r="E23" s="7">
        <v>25</v>
      </c>
      <c r="F23" s="7">
        <v>70</v>
      </c>
      <c r="G23" s="70">
        <f t="shared" ref="G23:G25" si="2">((B23*8)+(F23*4))/12</f>
        <v>66</v>
      </c>
      <c r="H23" s="1"/>
      <c r="I23" s="1"/>
    </row>
    <row r="24" spans="1:9">
      <c r="A24" s="68" t="s">
        <v>167</v>
      </c>
      <c r="B24" s="14">
        <v>66</v>
      </c>
      <c r="C24" s="7">
        <v>20</v>
      </c>
      <c r="D24" s="69">
        <v>46</v>
      </c>
      <c r="E24" s="7">
        <v>25</v>
      </c>
      <c r="F24" s="7">
        <v>71</v>
      </c>
      <c r="G24" s="70">
        <f t="shared" si="2"/>
        <v>67.666666666666671</v>
      </c>
      <c r="H24" s="1"/>
      <c r="I24" s="1"/>
    </row>
    <row r="25" spans="1:9">
      <c r="A25" s="68" t="s">
        <v>168</v>
      </c>
      <c r="B25" s="14">
        <v>52</v>
      </c>
      <c r="C25" s="7">
        <v>25</v>
      </c>
      <c r="D25" s="69">
        <v>27</v>
      </c>
      <c r="E25" s="7">
        <v>25</v>
      </c>
      <c r="F25" s="7">
        <v>52</v>
      </c>
      <c r="G25" s="70">
        <f t="shared" si="2"/>
        <v>52</v>
      </c>
      <c r="H25" s="1"/>
      <c r="I25" s="1"/>
    </row>
    <row r="26" spans="1:9">
      <c r="A26" s="17" t="s">
        <v>14</v>
      </c>
      <c r="B26" s="17">
        <f t="shared" ref="B26:G26" si="3">SUM(B23:B25)</f>
        <v>182</v>
      </c>
      <c r="C26" s="17">
        <f t="shared" si="3"/>
        <v>64</v>
      </c>
      <c r="D26" s="17">
        <f t="shared" si="3"/>
        <v>118</v>
      </c>
      <c r="E26" s="17">
        <f t="shared" si="3"/>
        <v>75</v>
      </c>
      <c r="F26" s="17">
        <f t="shared" si="3"/>
        <v>193</v>
      </c>
      <c r="G26" s="20">
        <f t="shared" si="3"/>
        <v>185.66666666666669</v>
      </c>
      <c r="H26" s="1"/>
      <c r="I26" s="71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1"/>
      <c r="B28" s="155" t="s">
        <v>95</v>
      </c>
      <c r="C28" s="156"/>
      <c r="D28" s="156"/>
      <c r="E28" s="156"/>
      <c r="F28" s="3"/>
      <c r="G28" s="3"/>
    </row>
    <row r="29" spans="1:9">
      <c r="A29" s="1"/>
      <c r="B29" s="3"/>
      <c r="C29" s="3"/>
      <c r="D29" s="3"/>
      <c r="E29" s="3"/>
      <c r="F29" s="3"/>
      <c r="G29" s="3"/>
    </row>
    <row r="30" spans="1:9">
      <c r="A30" s="4" t="s">
        <v>1</v>
      </c>
      <c r="B30" s="5" t="s">
        <v>2</v>
      </c>
      <c r="C30" s="6" t="s">
        <v>3</v>
      </c>
      <c r="D30" s="7" t="s">
        <v>4</v>
      </c>
      <c r="E30" s="6" t="s">
        <v>5</v>
      </c>
      <c r="F30" s="7" t="s">
        <v>6</v>
      </c>
      <c r="G30" s="8" t="s">
        <v>7</v>
      </c>
    </row>
    <row r="31" spans="1:9">
      <c r="A31" s="68" t="s">
        <v>127</v>
      </c>
      <c r="B31" s="14">
        <v>54</v>
      </c>
      <c r="C31" s="7">
        <v>15</v>
      </c>
      <c r="D31" s="69">
        <v>39</v>
      </c>
      <c r="E31" s="7">
        <v>20</v>
      </c>
      <c r="F31" s="7">
        <v>59</v>
      </c>
      <c r="G31" s="70">
        <f t="shared" ref="G31:G34" si="4">((B31*8)+(F31*4))/12</f>
        <v>55.666666666666664</v>
      </c>
    </row>
    <row r="32" spans="1:9">
      <c r="A32" s="68" t="s">
        <v>165</v>
      </c>
      <c r="B32" s="14">
        <v>14</v>
      </c>
      <c r="C32" s="7">
        <v>0</v>
      </c>
      <c r="D32" s="69">
        <v>14</v>
      </c>
      <c r="E32" s="7">
        <v>20</v>
      </c>
      <c r="F32" s="7">
        <v>34</v>
      </c>
      <c r="G32" s="70">
        <f t="shared" si="4"/>
        <v>20.666666666666668</v>
      </c>
    </row>
    <row r="33" spans="1:9">
      <c r="A33" s="68" t="s">
        <v>161</v>
      </c>
      <c r="B33" s="14">
        <v>15</v>
      </c>
      <c r="C33" s="7">
        <v>0</v>
      </c>
      <c r="D33" s="69">
        <v>15</v>
      </c>
      <c r="E33" s="7">
        <v>0</v>
      </c>
      <c r="F33" s="7">
        <v>15</v>
      </c>
      <c r="G33" s="70">
        <f t="shared" si="4"/>
        <v>15</v>
      </c>
    </row>
    <row r="34" spans="1:9">
      <c r="A34" s="68" t="s">
        <v>17</v>
      </c>
      <c r="B34" s="14">
        <v>1</v>
      </c>
      <c r="C34" s="7">
        <v>1</v>
      </c>
      <c r="D34" s="69">
        <v>0</v>
      </c>
      <c r="E34" s="7">
        <v>0</v>
      </c>
      <c r="F34" s="7">
        <v>0</v>
      </c>
      <c r="G34" s="70">
        <f t="shared" si="4"/>
        <v>0.66666666666666663</v>
      </c>
    </row>
    <row r="35" spans="1:9">
      <c r="A35" s="17" t="s">
        <v>14</v>
      </c>
      <c r="B35" s="17">
        <f t="shared" ref="B35:G35" si="5">SUM(B31:B34)</f>
        <v>84</v>
      </c>
      <c r="C35" s="17">
        <f t="shared" si="5"/>
        <v>16</v>
      </c>
      <c r="D35" s="17">
        <f t="shared" si="5"/>
        <v>68</v>
      </c>
      <c r="E35" s="17">
        <f t="shared" si="5"/>
        <v>40</v>
      </c>
      <c r="F35" s="17">
        <f t="shared" si="5"/>
        <v>108</v>
      </c>
      <c r="G35" s="20">
        <f t="shared" si="5"/>
        <v>92</v>
      </c>
    </row>
    <row r="36" spans="1:9">
      <c r="A36" s="2"/>
      <c r="B36" s="2"/>
      <c r="C36" s="2"/>
      <c r="D36" s="2"/>
      <c r="E36" s="2"/>
      <c r="F36" s="2"/>
      <c r="G36" s="2"/>
    </row>
    <row r="37" spans="1:9">
      <c r="A37" s="155" t="s">
        <v>22</v>
      </c>
      <c r="B37" s="156"/>
      <c r="C37" s="156"/>
      <c r="D37" s="156"/>
      <c r="E37" s="156"/>
      <c r="F37" s="156"/>
      <c r="G37" s="156"/>
      <c r="H37" s="156"/>
      <c r="I37" s="156"/>
    </row>
    <row r="38" spans="1:9">
      <c r="A38" s="27"/>
      <c r="B38" s="27"/>
      <c r="C38" s="27"/>
      <c r="D38" s="27"/>
      <c r="E38" s="27"/>
      <c r="F38" s="27"/>
      <c r="G38" s="27"/>
      <c r="H38" s="27"/>
      <c r="I38" s="27"/>
    </row>
    <row r="39" spans="1:9">
      <c r="A39" s="16" t="s">
        <v>23</v>
      </c>
      <c r="B39" s="159" t="s">
        <v>24</v>
      </c>
      <c r="C39" s="160"/>
      <c r="D39" s="159" t="s">
        <v>25</v>
      </c>
      <c r="E39" s="160"/>
      <c r="F39" s="161" t="s">
        <v>26</v>
      </c>
      <c r="G39" s="161" t="s">
        <v>27</v>
      </c>
      <c r="H39" s="161" t="s">
        <v>28</v>
      </c>
      <c r="I39" s="163" t="s">
        <v>29</v>
      </c>
    </row>
    <row r="40" spans="1:9">
      <c r="A40" s="29" t="s">
        <v>30</v>
      </c>
      <c r="B40" s="14" t="s">
        <v>31</v>
      </c>
      <c r="C40" s="14" t="s">
        <v>32</v>
      </c>
      <c r="D40" s="14" t="s">
        <v>33</v>
      </c>
      <c r="E40" s="14" t="s">
        <v>34</v>
      </c>
      <c r="F40" s="162"/>
      <c r="G40" s="162"/>
      <c r="H40" s="162"/>
      <c r="I40" s="162"/>
    </row>
    <row r="41" spans="1:9">
      <c r="A41" s="9" t="s">
        <v>169</v>
      </c>
      <c r="B41" s="33" t="s">
        <v>44</v>
      </c>
      <c r="C41" s="14">
        <v>13</v>
      </c>
      <c r="D41" s="10">
        <v>366</v>
      </c>
      <c r="E41" s="14" t="s">
        <v>170</v>
      </c>
      <c r="F41" s="14">
        <v>13</v>
      </c>
      <c r="G41" s="14">
        <v>0</v>
      </c>
      <c r="H41" s="31">
        <f t="shared" ref="H41:H42" si="6">((F41*6)+(G41*4))/12</f>
        <v>6.5</v>
      </c>
      <c r="I41" s="32">
        <f t="shared" ref="I41:I42" si="7">H41*D41</f>
        <v>2379</v>
      </c>
    </row>
    <row r="42" spans="1:9">
      <c r="A42" s="13" t="s">
        <v>171</v>
      </c>
      <c r="B42" s="33" t="s">
        <v>44</v>
      </c>
      <c r="C42" s="14">
        <v>12</v>
      </c>
      <c r="D42" s="10">
        <v>324</v>
      </c>
      <c r="E42" s="14" t="s">
        <v>37</v>
      </c>
      <c r="F42" s="14">
        <v>12</v>
      </c>
      <c r="G42" s="14">
        <v>0</v>
      </c>
      <c r="H42" s="31">
        <f t="shared" si="6"/>
        <v>6</v>
      </c>
      <c r="I42" s="32">
        <f t="shared" si="7"/>
        <v>1944</v>
      </c>
    </row>
  </sheetData>
  <mergeCells count="10">
    <mergeCell ref="G39:G40"/>
    <mergeCell ref="H39:H40"/>
    <mergeCell ref="B1:E1"/>
    <mergeCell ref="B20:E20"/>
    <mergeCell ref="B28:E28"/>
    <mergeCell ref="A37:I37"/>
    <mergeCell ref="B39:C39"/>
    <mergeCell ref="D39:E39"/>
    <mergeCell ref="F39:F40"/>
    <mergeCell ref="I39:I40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"/>
  <sheetViews>
    <sheetView workbookViewId="0"/>
  </sheetViews>
  <sheetFormatPr defaultColWidth="14.42578125" defaultRowHeight="15.75" customHeight="1"/>
  <cols>
    <col min="1" max="1" width="24.5703125" customWidth="1"/>
    <col min="2" max="2" width="17.85546875" customWidth="1"/>
    <col min="3" max="3" width="19" customWidth="1"/>
    <col min="4" max="4" width="17.85546875" customWidth="1"/>
    <col min="5" max="5" width="20.7109375" customWidth="1"/>
    <col min="6" max="6" width="21.140625" customWidth="1"/>
    <col min="7" max="7" width="19.7109375" customWidth="1"/>
  </cols>
  <sheetData>
    <row r="1" spans="1:7">
      <c r="A1" s="1"/>
      <c r="B1" s="155" t="s">
        <v>0</v>
      </c>
      <c r="C1" s="156"/>
      <c r="D1" s="156"/>
      <c r="E1" s="156"/>
      <c r="F1" s="3"/>
      <c r="G1" s="3"/>
    </row>
    <row r="2" spans="1:7">
      <c r="A2" s="1"/>
      <c r="B2" s="3"/>
      <c r="C2" s="3"/>
      <c r="D2" s="3"/>
      <c r="E2" s="3"/>
      <c r="F2" s="3"/>
      <c r="G2" s="3"/>
    </row>
    <row r="3" spans="1:7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21" t="s">
        <v>7</v>
      </c>
    </row>
    <row r="4" spans="1:7">
      <c r="A4" s="22" t="s">
        <v>17</v>
      </c>
      <c r="B4" s="10">
        <v>45</v>
      </c>
      <c r="C4" s="11">
        <v>0</v>
      </c>
      <c r="D4" s="11">
        <v>45</v>
      </c>
      <c r="E4" s="5">
        <v>0</v>
      </c>
      <c r="F4" s="5">
        <v>45</v>
      </c>
      <c r="G4" s="19">
        <f t="shared" ref="G4:G7" si="0">((B4*8)+(F4*4))/12</f>
        <v>45</v>
      </c>
    </row>
    <row r="5" spans="1:7">
      <c r="A5" s="23" t="s">
        <v>18</v>
      </c>
      <c r="B5" s="14">
        <v>195</v>
      </c>
      <c r="C5" s="14">
        <v>34</v>
      </c>
      <c r="D5" s="10">
        <v>161</v>
      </c>
      <c r="E5" s="14">
        <v>50</v>
      </c>
      <c r="F5" s="14">
        <v>211</v>
      </c>
      <c r="G5" s="19">
        <f t="shared" si="0"/>
        <v>200.33333333333334</v>
      </c>
    </row>
    <row r="6" spans="1:7">
      <c r="A6" s="23" t="s">
        <v>19</v>
      </c>
      <c r="B6" s="14">
        <v>50</v>
      </c>
      <c r="C6" s="14">
        <v>12</v>
      </c>
      <c r="D6" s="10">
        <v>38</v>
      </c>
      <c r="E6" s="14">
        <v>25</v>
      </c>
      <c r="F6" s="14">
        <v>63</v>
      </c>
      <c r="G6" s="19">
        <f t="shared" si="0"/>
        <v>54.333333333333336</v>
      </c>
    </row>
    <row r="7" spans="1:7">
      <c r="A7" s="15" t="s">
        <v>20</v>
      </c>
      <c r="B7" s="16">
        <v>0</v>
      </c>
      <c r="C7" s="14">
        <v>0</v>
      </c>
      <c r="D7" s="10">
        <v>0</v>
      </c>
      <c r="E7" s="14">
        <v>25</v>
      </c>
      <c r="F7" s="14">
        <v>25</v>
      </c>
      <c r="G7" s="19">
        <f t="shared" si="0"/>
        <v>8.3333333333333339</v>
      </c>
    </row>
    <row r="8" spans="1:7">
      <c r="A8" s="17" t="s">
        <v>14</v>
      </c>
      <c r="B8" s="17">
        <f t="shared" ref="B8:G8" si="1">SUM(B4:B7)</f>
        <v>290</v>
      </c>
      <c r="C8" s="17">
        <f t="shared" si="1"/>
        <v>46</v>
      </c>
      <c r="D8" s="17">
        <f t="shared" si="1"/>
        <v>244</v>
      </c>
      <c r="E8" s="17">
        <f t="shared" si="1"/>
        <v>100</v>
      </c>
      <c r="F8" s="17">
        <f t="shared" si="1"/>
        <v>344</v>
      </c>
      <c r="G8" s="20">
        <f t="shared" si="1"/>
        <v>308</v>
      </c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1"/>
  <sheetViews>
    <sheetView workbookViewId="0"/>
  </sheetViews>
  <sheetFormatPr defaultColWidth="14.42578125" defaultRowHeight="15.75" customHeight="1"/>
  <cols>
    <col min="1" max="1" width="24.85546875" customWidth="1"/>
    <col min="2" max="2" width="17.42578125" customWidth="1"/>
    <col min="3" max="3" width="21" customWidth="1"/>
    <col min="4" max="4" width="17" customWidth="1"/>
    <col min="5" max="5" width="19.7109375" customWidth="1"/>
    <col min="6" max="6" width="23.28515625" customWidth="1"/>
    <col min="7" max="7" width="20.140625" customWidth="1"/>
    <col min="9" max="9" width="20.85546875" customWidth="1"/>
  </cols>
  <sheetData>
    <row r="1" spans="1:9">
      <c r="A1" s="24"/>
      <c r="B1" s="155" t="s">
        <v>0</v>
      </c>
      <c r="C1" s="156"/>
      <c r="D1" s="156"/>
      <c r="E1" s="156"/>
      <c r="F1" s="3"/>
      <c r="G1" s="3"/>
      <c r="H1" s="1"/>
      <c r="I1" s="1"/>
    </row>
    <row r="2" spans="1:9">
      <c r="A2" s="24"/>
      <c r="B2" s="3"/>
      <c r="C2" s="3"/>
      <c r="D2" s="3"/>
      <c r="E2" s="3"/>
      <c r="F2" s="3"/>
      <c r="G2" s="3"/>
      <c r="H2" s="1"/>
      <c r="I2" s="1"/>
    </row>
    <row r="3" spans="1:9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21" t="s">
        <v>7</v>
      </c>
      <c r="H3" s="3"/>
      <c r="I3" s="3"/>
    </row>
    <row r="4" spans="1:9">
      <c r="A4" s="22" t="s">
        <v>21</v>
      </c>
      <c r="B4" s="14">
        <v>52</v>
      </c>
      <c r="C4" s="5">
        <v>0</v>
      </c>
      <c r="D4" s="11">
        <v>52</v>
      </c>
      <c r="E4" s="5">
        <v>50</v>
      </c>
      <c r="F4" s="5">
        <v>102</v>
      </c>
      <c r="G4" s="19">
        <f>((B4*8)+(F4*4))/12</f>
        <v>68.666666666666671</v>
      </c>
      <c r="H4" s="1"/>
      <c r="I4" s="1"/>
    </row>
    <row r="5" spans="1:9">
      <c r="A5" s="17" t="s">
        <v>14</v>
      </c>
      <c r="B5" s="17">
        <v>52</v>
      </c>
      <c r="C5" s="17">
        <v>0</v>
      </c>
      <c r="D5" s="17">
        <v>52</v>
      </c>
      <c r="E5" s="17">
        <v>50</v>
      </c>
      <c r="F5" s="17">
        <v>102</v>
      </c>
      <c r="G5" s="20">
        <f>SUM(G4)</f>
        <v>68.666666666666671</v>
      </c>
      <c r="H5" s="1"/>
      <c r="I5" s="1"/>
    </row>
    <row r="6" spans="1:9">
      <c r="A6" s="24"/>
      <c r="B6" s="3"/>
      <c r="C6" s="3"/>
      <c r="D6" s="3"/>
      <c r="E6" s="25"/>
      <c r="F6" s="3"/>
      <c r="G6" s="26"/>
      <c r="H6" s="1"/>
      <c r="I6" s="1"/>
    </row>
    <row r="7" spans="1:9">
      <c r="A7" s="157" t="s">
        <v>22</v>
      </c>
      <c r="B7" s="158"/>
      <c r="C7" s="158"/>
      <c r="D7" s="158"/>
      <c r="E7" s="158"/>
      <c r="F7" s="158"/>
      <c r="G7" s="158"/>
      <c r="H7" s="158"/>
      <c r="I7" s="158"/>
    </row>
    <row r="8" spans="1:9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8" t="s">
        <v>23</v>
      </c>
      <c r="B9" s="159" t="s">
        <v>24</v>
      </c>
      <c r="C9" s="160"/>
      <c r="D9" s="159" t="s">
        <v>25</v>
      </c>
      <c r="E9" s="160"/>
      <c r="F9" s="161" t="s">
        <v>26</v>
      </c>
      <c r="G9" s="161" t="s">
        <v>27</v>
      </c>
      <c r="H9" s="161" t="s">
        <v>28</v>
      </c>
      <c r="I9" s="163" t="s">
        <v>29</v>
      </c>
    </row>
    <row r="10" spans="1:9">
      <c r="A10" s="30" t="s">
        <v>30</v>
      </c>
      <c r="B10" s="14" t="s">
        <v>31</v>
      </c>
      <c r="C10" s="14" t="s">
        <v>32</v>
      </c>
      <c r="D10" s="14" t="s">
        <v>33</v>
      </c>
      <c r="E10" s="14" t="s">
        <v>34</v>
      </c>
      <c r="F10" s="162"/>
      <c r="G10" s="162"/>
      <c r="H10" s="162"/>
      <c r="I10" s="162"/>
    </row>
    <row r="11" spans="1:9">
      <c r="A11" s="9" t="s">
        <v>35</v>
      </c>
      <c r="B11" s="14" t="s">
        <v>36</v>
      </c>
      <c r="C11" s="14">
        <v>25</v>
      </c>
      <c r="D11" s="14">
        <v>1338</v>
      </c>
      <c r="E11" s="14" t="s">
        <v>37</v>
      </c>
      <c r="F11" s="14">
        <v>25</v>
      </c>
      <c r="G11" s="14">
        <v>25</v>
      </c>
      <c r="H11" s="31">
        <f>((F11*6)+(G11*4))/12</f>
        <v>20.833333333333332</v>
      </c>
      <c r="I11" s="32">
        <f>H11*D11</f>
        <v>27875</v>
      </c>
    </row>
  </sheetData>
  <mergeCells count="8">
    <mergeCell ref="B1:E1"/>
    <mergeCell ref="A7:I7"/>
    <mergeCell ref="B9:C9"/>
    <mergeCell ref="D9:E9"/>
    <mergeCell ref="F9:F10"/>
    <mergeCell ref="G9:G10"/>
    <mergeCell ref="H9:H10"/>
    <mergeCell ref="I9:I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9"/>
  <sheetViews>
    <sheetView workbookViewId="0"/>
  </sheetViews>
  <sheetFormatPr defaultColWidth="14.42578125" defaultRowHeight="15.75" customHeight="1"/>
  <cols>
    <col min="1" max="1" width="24.5703125" customWidth="1"/>
    <col min="2" max="2" width="17.42578125" customWidth="1"/>
    <col min="3" max="3" width="21" customWidth="1"/>
    <col min="4" max="4" width="17" customWidth="1"/>
    <col min="5" max="5" width="19.7109375" customWidth="1"/>
    <col min="6" max="6" width="23.28515625" customWidth="1"/>
    <col min="7" max="7" width="20.140625" customWidth="1"/>
    <col min="9" max="9" width="20.85546875" customWidth="1"/>
  </cols>
  <sheetData>
    <row r="1" spans="1:9">
      <c r="A1" s="24"/>
      <c r="B1" s="155" t="s">
        <v>0</v>
      </c>
      <c r="C1" s="156"/>
      <c r="D1" s="156"/>
      <c r="E1" s="156"/>
      <c r="F1" s="3"/>
      <c r="G1" s="3"/>
      <c r="H1" s="1"/>
      <c r="I1" s="1"/>
    </row>
    <row r="2" spans="1:9">
      <c r="A2" s="24"/>
      <c r="B2" s="3"/>
      <c r="C2" s="3"/>
      <c r="D2" s="3"/>
      <c r="E2" s="3"/>
      <c r="F2" s="3"/>
      <c r="G2" s="3"/>
      <c r="H2" s="1"/>
      <c r="I2" s="1"/>
    </row>
    <row r="3" spans="1:9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  <c r="H3" s="3"/>
      <c r="I3" s="3"/>
    </row>
    <row r="4" spans="1:9">
      <c r="A4" s="9" t="s">
        <v>38</v>
      </c>
      <c r="B4" s="14">
        <v>73</v>
      </c>
      <c r="C4" s="5">
        <v>24</v>
      </c>
      <c r="D4" s="11">
        <v>49</v>
      </c>
      <c r="E4" s="5">
        <v>25</v>
      </c>
      <c r="F4" s="5">
        <v>74</v>
      </c>
      <c r="G4" s="19">
        <f t="shared" ref="G4:G9" si="0">((B4*8)+(F4*4))/12</f>
        <v>73.333333333333329</v>
      </c>
      <c r="H4" s="1"/>
      <c r="I4" s="1"/>
    </row>
    <row r="5" spans="1:9">
      <c r="A5" s="13" t="s">
        <v>39</v>
      </c>
      <c r="B5" s="14">
        <v>75</v>
      </c>
      <c r="C5" s="14">
        <v>0</v>
      </c>
      <c r="D5" s="10">
        <v>75</v>
      </c>
      <c r="E5" s="14">
        <v>50</v>
      </c>
      <c r="F5" s="14">
        <v>125</v>
      </c>
      <c r="G5" s="19">
        <f t="shared" si="0"/>
        <v>91.666666666666671</v>
      </c>
      <c r="H5" s="1"/>
      <c r="I5" s="1"/>
    </row>
    <row r="6" spans="1:9">
      <c r="A6" s="23" t="s">
        <v>40</v>
      </c>
      <c r="B6" s="14">
        <v>48</v>
      </c>
      <c r="C6" s="14">
        <v>21</v>
      </c>
      <c r="D6" s="10">
        <v>27</v>
      </c>
      <c r="E6" s="14">
        <v>25</v>
      </c>
      <c r="F6" s="14">
        <v>52</v>
      </c>
      <c r="G6" s="19">
        <f t="shared" si="0"/>
        <v>49.333333333333336</v>
      </c>
      <c r="H6" s="1"/>
      <c r="I6" s="1"/>
    </row>
    <row r="7" spans="1:9">
      <c r="A7" s="13" t="s">
        <v>41</v>
      </c>
      <c r="B7" s="14">
        <v>42</v>
      </c>
      <c r="C7" s="14">
        <v>0</v>
      </c>
      <c r="D7" s="10">
        <v>42</v>
      </c>
      <c r="E7" s="14">
        <v>0</v>
      </c>
      <c r="F7" s="14">
        <v>42</v>
      </c>
      <c r="G7" s="19">
        <f t="shared" si="0"/>
        <v>42</v>
      </c>
      <c r="H7" s="1"/>
      <c r="I7" s="1"/>
    </row>
    <row r="8" spans="1:9">
      <c r="A8" s="13" t="s">
        <v>16</v>
      </c>
      <c r="B8" s="14">
        <v>90</v>
      </c>
      <c r="C8" s="14">
        <v>20</v>
      </c>
      <c r="D8" s="10">
        <v>70</v>
      </c>
      <c r="E8" s="14">
        <v>25</v>
      </c>
      <c r="F8" s="14">
        <v>95</v>
      </c>
      <c r="G8" s="19">
        <f t="shared" si="0"/>
        <v>91.666666666666671</v>
      </c>
      <c r="H8" s="1"/>
      <c r="I8" s="1"/>
    </row>
    <row r="9" spans="1:9">
      <c r="A9" s="13" t="s">
        <v>42</v>
      </c>
      <c r="B9" s="14">
        <v>16</v>
      </c>
      <c r="C9" s="14">
        <v>16</v>
      </c>
      <c r="D9" s="10">
        <v>0</v>
      </c>
      <c r="E9" s="14">
        <v>0</v>
      </c>
      <c r="F9" s="14">
        <v>0</v>
      </c>
      <c r="G9" s="19">
        <f t="shared" si="0"/>
        <v>10.666666666666666</v>
      </c>
      <c r="H9" s="1"/>
      <c r="I9" s="1"/>
    </row>
    <row r="10" spans="1:9">
      <c r="A10" s="17" t="s">
        <v>14</v>
      </c>
      <c r="B10" s="17">
        <f t="shared" ref="B10:G10" si="1">SUM(B4:B9)</f>
        <v>344</v>
      </c>
      <c r="C10" s="17">
        <f t="shared" si="1"/>
        <v>81</v>
      </c>
      <c r="D10" s="17">
        <f t="shared" si="1"/>
        <v>263</v>
      </c>
      <c r="E10" s="17">
        <f t="shared" si="1"/>
        <v>125</v>
      </c>
      <c r="F10" s="17">
        <f t="shared" si="1"/>
        <v>388</v>
      </c>
      <c r="G10" s="20">
        <f t="shared" si="1"/>
        <v>358.66666666666674</v>
      </c>
      <c r="H10" s="1"/>
      <c r="I10" s="1"/>
    </row>
    <row r="11" spans="1:9">
      <c r="A11" s="24"/>
      <c r="B11" s="3"/>
      <c r="C11" s="3"/>
      <c r="D11" s="3"/>
      <c r="E11" s="25"/>
      <c r="F11" s="3"/>
      <c r="G11" s="26"/>
      <c r="H11" s="1"/>
      <c r="I11" s="1"/>
    </row>
    <row r="12" spans="1:9">
      <c r="A12" s="155" t="s">
        <v>22</v>
      </c>
      <c r="B12" s="156"/>
      <c r="C12" s="156"/>
      <c r="D12" s="156"/>
      <c r="E12" s="156"/>
      <c r="F12" s="156"/>
      <c r="G12" s="156"/>
      <c r="H12" s="156"/>
      <c r="I12" s="156"/>
    </row>
    <row r="13" spans="1:9">
      <c r="A13" s="27"/>
      <c r="B13" s="27"/>
      <c r="C13" s="27"/>
      <c r="D13" s="27"/>
      <c r="E13" s="27"/>
      <c r="F13" s="27"/>
      <c r="G13" s="27"/>
      <c r="H13" s="27"/>
      <c r="I13" s="27"/>
    </row>
    <row r="14" spans="1:9">
      <c r="A14" s="28" t="s">
        <v>23</v>
      </c>
      <c r="B14" s="159" t="s">
        <v>24</v>
      </c>
      <c r="C14" s="160"/>
      <c r="D14" s="159" t="s">
        <v>25</v>
      </c>
      <c r="E14" s="160"/>
      <c r="F14" s="161" t="s">
        <v>26</v>
      </c>
      <c r="G14" s="161" t="s">
        <v>27</v>
      </c>
      <c r="H14" s="161" t="s">
        <v>28</v>
      </c>
      <c r="I14" s="163" t="s">
        <v>29</v>
      </c>
    </row>
    <row r="15" spans="1:9">
      <c r="A15" s="30" t="s">
        <v>30</v>
      </c>
      <c r="B15" s="14" t="s">
        <v>31</v>
      </c>
      <c r="C15" s="14" t="s">
        <v>32</v>
      </c>
      <c r="D15" s="14" t="s">
        <v>33</v>
      </c>
      <c r="E15" s="14" t="s">
        <v>34</v>
      </c>
      <c r="F15" s="162"/>
      <c r="G15" s="162"/>
      <c r="H15" s="162"/>
      <c r="I15" s="162"/>
    </row>
    <row r="16" spans="1:9">
      <c r="A16" s="9" t="s">
        <v>43</v>
      </c>
      <c r="B16" s="33" t="s">
        <v>44</v>
      </c>
      <c r="C16" s="14">
        <v>13</v>
      </c>
      <c r="D16" s="14">
        <v>1248</v>
      </c>
      <c r="E16" s="14" t="s">
        <v>37</v>
      </c>
      <c r="F16" s="14">
        <v>13</v>
      </c>
      <c r="G16" s="14">
        <v>0</v>
      </c>
      <c r="H16" s="34">
        <f t="shared" ref="H16:H19" si="2">((F16*6)+(G16*4))/12</f>
        <v>6.5</v>
      </c>
      <c r="I16" s="35">
        <f t="shared" ref="I16:I19" si="3">H16*D16</f>
        <v>8112</v>
      </c>
    </row>
    <row r="17" spans="1:9">
      <c r="A17" s="13" t="s">
        <v>45</v>
      </c>
      <c r="B17" s="33" t="s">
        <v>44</v>
      </c>
      <c r="C17" s="14">
        <v>13</v>
      </c>
      <c r="D17" s="14">
        <v>360</v>
      </c>
      <c r="E17" s="14" t="s">
        <v>37</v>
      </c>
      <c r="F17" s="14">
        <v>13</v>
      </c>
      <c r="G17" s="14">
        <v>14</v>
      </c>
      <c r="H17" s="34">
        <f t="shared" si="2"/>
        <v>11.166666666666666</v>
      </c>
      <c r="I17" s="35">
        <f t="shared" si="3"/>
        <v>4020</v>
      </c>
    </row>
    <row r="18" spans="1:9">
      <c r="A18" s="36" t="s">
        <v>46</v>
      </c>
      <c r="B18" s="33" t="s">
        <v>44</v>
      </c>
      <c r="C18" s="33">
        <v>14</v>
      </c>
      <c r="D18" s="33">
        <v>1248</v>
      </c>
      <c r="E18" s="33" t="s">
        <v>37</v>
      </c>
      <c r="F18" s="33">
        <v>0</v>
      </c>
      <c r="G18" s="33">
        <v>14</v>
      </c>
      <c r="H18" s="34">
        <f t="shared" si="2"/>
        <v>4.666666666666667</v>
      </c>
      <c r="I18" s="35">
        <f t="shared" si="3"/>
        <v>5824</v>
      </c>
    </row>
    <row r="19" spans="1:9">
      <c r="A19" s="22" t="s">
        <v>47</v>
      </c>
      <c r="B19" s="14" t="s">
        <v>36</v>
      </c>
      <c r="C19" s="33">
        <v>25</v>
      </c>
      <c r="D19" s="33">
        <v>1476</v>
      </c>
      <c r="E19" s="33" t="s">
        <v>37</v>
      </c>
      <c r="F19" s="33">
        <v>0</v>
      </c>
      <c r="G19" s="33">
        <v>25</v>
      </c>
      <c r="H19" s="34">
        <f t="shared" si="2"/>
        <v>8.3333333333333339</v>
      </c>
      <c r="I19" s="21">
        <f t="shared" si="3"/>
        <v>12300</v>
      </c>
    </row>
  </sheetData>
  <mergeCells count="8">
    <mergeCell ref="B1:E1"/>
    <mergeCell ref="A12:I12"/>
    <mergeCell ref="B14:C14"/>
    <mergeCell ref="D14:E14"/>
    <mergeCell ref="F14:F15"/>
    <mergeCell ref="G14:G15"/>
    <mergeCell ref="H14:H15"/>
    <mergeCell ref="I14:I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workbookViewId="0"/>
  </sheetViews>
  <sheetFormatPr defaultColWidth="14.42578125" defaultRowHeight="15.75" customHeight="1"/>
  <cols>
    <col min="1" max="1" width="24.85546875" customWidth="1"/>
    <col min="2" max="2" width="17.42578125" customWidth="1"/>
    <col min="3" max="3" width="21" customWidth="1"/>
    <col min="4" max="4" width="17" customWidth="1"/>
    <col min="5" max="5" width="19.7109375" customWidth="1"/>
    <col min="6" max="6" width="23.28515625" customWidth="1"/>
    <col min="7" max="7" width="20.140625" customWidth="1"/>
    <col min="9" max="9" width="20.85546875" customWidth="1"/>
  </cols>
  <sheetData>
    <row r="1" spans="1:9">
      <c r="A1" s="24"/>
      <c r="B1" s="155" t="s">
        <v>0</v>
      </c>
      <c r="C1" s="156"/>
      <c r="D1" s="156"/>
      <c r="E1" s="156"/>
      <c r="F1" s="3"/>
      <c r="G1" s="3"/>
      <c r="H1" s="1"/>
      <c r="I1" s="1"/>
    </row>
    <row r="2" spans="1:9">
      <c r="A2" s="24"/>
      <c r="B2" s="3"/>
      <c r="C2" s="3"/>
      <c r="D2" s="3"/>
      <c r="E2" s="3"/>
      <c r="F2" s="3"/>
      <c r="G2" s="3"/>
      <c r="H2" s="1"/>
      <c r="I2" s="1"/>
    </row>
    <row r="3" spans="1:9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  <c r="H3" s="3"/>
      <c r="I3" s="3"/>
    </row>
    <row r="4" spans="1:9">
      <c r="A4" s="9" t="s">
        <v>48</v>
      </c>
      <c r="B4" s="14">
        <v>70</v>
      </c>
      <c r="C4" s="5">
        <v>21</v>
      </c>
      <c r="D4" s="11">
        <v>49</v>
      </c>
      <c r="E4" s="5">
        <v>0</v>
      </c>
      <c r="F4" s="5">
        <v>49</v>
      </c>
      <c r="G4" s="37">
        <f t="shared" ref="G4:G13" si="0">((B4*8)+(F4*4))/12</f>
        <v>63</v>
      </c>
      <c r="H4" s="1"/>
      <c r="I4" s="1"/>
    </row>
    <row r="5" spans="1:9">
      <c r="A5" s="13" t="s">
        <v>49</v>
      </c>
      <c r="B5" s="14">
        <v>69</v>
      </c>
      <c r="C5" s="14">
        <v>20</v>
      </c>
      <c r="D5" s="10">
        <v>49</v>
      </c>
      <c r="E5" s="14">
        <v>50</v>
      </c>
      <c r="F5" s="14">
        <v>99</v>
      </c>
      <c r="G5" s="37">
        <f t="shared" si="0"/>
        <v>79</v>
      </c>
      <c r="H5" s="1"/>
      <c r="I5" s="1"/>
    </row>
    <row r="6" spans="1:9">
      <c r="A6" s="13" t="s">
        <v>39</v>
      </c>
      <c r="B6" s="14">
        <v>152</v>
      </c>
      <c r="C6" s="14">
        <v>35</v>
      </c>
      <c r="D6" s="10">
        <v>117</v>
      </c>
      <c r="E6" s="14">
        <v>75</v>
      </c>
      <c r="F6" s="14">
        <v>192</v>
      </c>
      <c r="G6" s="37">
        <f t="shared" si="0"/>
        <v>165.33333333333334</v>
      </c>
      <c r="H6" s="1"/>
      <c r="I6" s="1"/>
    </row>
    <row r="7" spans="1:9">
      <c r="A7" s="13" t="s">
        <v>8</v>
      </c>
      <c r="B7" s="14">
        <v>91</v>
      </c>
      <c r="C7" s="14">
        <v>23</v>
      </c>
      <c r="D7" s="10">
        <v>68</v>
      </c>
      <c r="E7" s="14">
        <v>25</v>
      </c>
      <c r="F7" s="14">
        <v>93</v>
      </c>
      <c r="G7" s="37">
        <f t="shared" si="0"/>
        <v>91.666666666666671</v>
      </c>
      <c r="H7" s="1"/>
      <c r="I7" s="1"/>
    </row>
    <row r="8" spans="1:9">
      <c r="A8" s="13" t="s">
        <v>9</v>
      </c>
      <c r="B8" s="14">
        <v>41</v>
      </c>
      <c r="C8" s="14">
        <v>18</v>
      </c>
      <c r="D8" s="10">
        <v>23</v>
      </c>
      <c r="E8" s="14">
        <v>25</v>
      </c>
      <c r="F8" s="14">
        <v>48</v>
      </c>
      <c r="G8" s="37">
        <f t="shared" si="0"/>
        <v>43.333333333333336</v>
      </c>
      <c r="H8" s="1"/>
      <c r="I8" s="1"/>
    </row>
    <row r="9" spans="1:9">
      <c r="A9" s="13" t="s">
        <v>12</v>
      </c>
      <c r="B9" s="14">
        <v>67</v>
      </c>
      <c r="C9" s="14">
        <v>21</v>
      </c>
      <c r="D9" s="10">
        <v>46</v>
      </c>
      <c r="E9" s="14">
        <v>25</v>
      </c>
      <c r="F9" s="14">
        <v>71</v>
      </c>
      <c r="G9" s="37">
        <f t="shared" si="0"/>
        <v>68.333333333333329</v>
      </c>
      <c r="H9" s="1"/>
      <c r="I9" s="1"/>
    </row>
    <row r="10" spans="1:9">
      <c r="A10" s="13" t="s">
        <v>50</v>
      </c>
      <c r="B10" s="14">
        <v>42</v>
      </c>
      <c r="C10" s="14">
        <v>20</v>
      </c>
      <c r="D10" s="10">
        <v>22</v>
      </c>
      <c r="E10" s="14">
        <v>0</v>
      </c>
      <c r="F10" s="14">
        <v>22</v>
      </c>
      <c r="G10" s="37">
        <f t="shared" si="0"/>
        <v>35.333333333333336</v>
      </c>
      <c r="H10" s="1"/>
      <c r="I10" s="1"/>
    </row>
    <row r="11" spans="1:9">
      <c r="A11" s="13" t="s">
        <v>51</v>
      </c>
      <c r="B11" s="14">
        <v>56</v>
      </c>
      <c r="C11" s="14">
        <v>17</v>
      </c>
      <c r="D11" s="10">
        <v>39</v>
      </c>
      <c r="E11" s="14">
        <v>0</v>
      </c>
      <c r="F11" s="14">
        <v>39</v>
      </c>
      <c r="G11" s="37">
        <f t="shared" si="0"/>
        <v>50.333333333333336</v>
      </c>
      <c r="H11" s="1"/>
      <c r="I11" s="1"/>
    </row>
    <row r="12" spans="1:9">
      <c r="A12" s="13" t="s">
        <v>52</v>
      </c>
      <c r="B12" s="14">
        <v>24</v>
      </c>
      <c r="C12" s="14">
        <v>0</v>
      </c>
      <c r="D12" s="10">
        <v>24</v>
      </c>
      <c r="E12" s="14">
        <v>0</v>
      </c>
      <c r="F12" s="14">
        <v>24</v>
      </c>
      <c r="G12" s="37">
        <f t="shared" si="0"/>
        <v>24</v>
      </c>
      <c r="H12" s="1"/>
      <c r="I12" s="1"/>
    </row>
    <row r="13" spans="1:9">
      <c r="A13" s="13" t="s">
        <v>53</v>
      </c>
      <c r="B13" s="14">
        <v>25</v>
      </c>
      <c r="C13" s="14">
        <v>0</v>
      </c>
      <c r="D13" s="10">
        <v>25</v>
      </c>
      <c r="E13" s="14">
        <v>0</v>
      </c>
      <c r="F13" s="14">
        <v>25</v>
      </c>
      <c r="G13" s="37">
        <f t="shared" si="0"/>
        <v>25</v>
      </c>
      <c r="H13" s="1"/>
      <c r="I13" s="1"/>
    </row>
    <row r="14" spans="1:9">
      <c r="A14" s="17" t="s">
        <v>14</v>
      </c>
      <c r="B14" s="17">
        <f t="shared" ref="B14:G14" si="1">SUM(B4:B13)</f>
        <v>637</v>
      </c>
      <c r="C14" s="17">
        <f t="shared" si="1"/>
        <v>175</v>
      </c>
      <c r="D14" s="17">
        <f t="shared" si="1"/>
        <v>462</v>
      </c>
      <c r="E14" s="17">
        <f t="shared" si="1"/>
        <v>200</v>
      </c>
      <c r="F14" s="17">
        <f t="shared" si="1"/>
        <v>662</v>
      </c>
      <c r="G14" s="20">
        <f t="shared" si="1"/>
        <v>645.33333333333337</v>
      </c>
      <c r="H14" s="1"/>
      <c r="I14" s="1"/>
    </row>
    <row r="15" spans="1:9">
      <c r="A15" s="24"/>
      <c r="B15" s="3"/>
      <c r="C15" s="3"/>
      <c r="D15" s="3"/>
      <c r="E15" s="25"/>
      <c r="F15" s="3"/>
      <c r="G15" s="26"/>
      <c r="H15" s="1"/>
      <c r="I15" s="1"/>
    </row>
    <row r="16" spans="1:9">
      <c r="A16" s="155" t="s">
        <v>22</v>
      </c>
      <c r="B16" s="156"/>
      <c r="C16" s="156"/>
      <c r="D16" s="156"/>
      <c r="E16" s="156"/>
      <c r="F16" s="156"/>
      <c r="G16" s="156"/>
      <c r="H16" s="156"/>
      <c r="I16" s="156"/>
    </row>
    <row r="17" spans="1:9">
      <c r="A17" s="27"/>
      <c r="B17" s="27"/>
      <c r="C17" s="27"/>
      <c r="D17" s="27"/>
      <c r="E17" s="27"/>
      <c r="F17" s="27"/>
      <c r="G17" s="27"/>
      <c r="H17" s="27"/>
      <c r="I17" s="27"/>
    </row>
    <row r="18" spans="1:9">
      <c r="A18" s="28" t="s">
        <v>23</v>
      </c>
      <c r="B18" s="159" t="s">
        <v>24</v>
      </c>
      <c r="C18" s="160"/>
      <c r="D18" s="159" t="s">
        <v>25</v>
      </c>
      <c r="E18" s="160"/>
      <c r="F18" s="161" t="s">
        <v>26</v>
      </c>
      <c r="G18" s="161" t="s">
        <v>27</v>
      </c>
      <c r="H18" s="161" t="s">
        <v>28</v>
      </c>
      <c r="I18" s="163" t="s">
        <v>29</v>
      </c>
    </row>
    <row r="19" spans="1:9">
      <c r="A19" s="30" t="s">
        <v>30</v>
      </c>
      <c r="B19" s="14" t="s">
        <v>31</v>
      </c>
      <c r="C19" s="14" t="s">
        <v>32</v>
      </c>
      <c r="D19" s="14" t="s">
        <v>33</v>
      </c>
      <c r="E19" s="14" t="s">
        <v>34</v>
      </c>
      <c r="F19" s="162"/>
      <c r="G19" s="162"/>
      <c r="H19" s="162"/>
      <c r="I19" s="162"/>
    </row>
    <row r="20" spans="1:9">
      <c r="A20" s="9" t="s">
        <v>54</v>
      </c>
      <c r="B20" s="33" t="s">
        <v>55</v>
      </c>
      <c r="C20" s="14">
        <v>25</v>
      </c>
      <c r="D20" s="14">
        <v>1404</v>
      </c>
      <c r="E20" s="14" t="s">
        <v>37</v>
      </c>
      <c r="F20" s="14">
        <v>25</v>
      </c>
      <c r="G20" s="14">
        <v>25</v>
      </c>
      <c r="H20" s="31">
        <f t="shared" ref="H20:H21" si="2">((F20*6)+(G20*4))/12</f>
        <v>20.833333333333332</v>
      </c>
      <c r="I20" s="35">
        <f t="shared" ref="I20:I21" si="3">H20*D20</f>
        <v>29250</v>
      </c>
    </row>
    <row r="21" spans="1:9">
      <c r="A21" s="13" t="s">
        <v>56</v>
      </c>
      <c r="B21" s="33" t="s">
        <v>55</v>
      </c>
      <c r="C21" s="14">
        <v>25</v>
      </c>
      <c r="D21" s="14">
        <v>1404</v>
      </c>
      <c r="E21" s="14" t="s">
        <v>37</v>
      </c>
      <c r="F21" s="14">
        <v>25</v>
      </c>
      <c r="G21" s="14">
        <v>25</v>
      </c>
      <c r="H21" s="31">
        <f t="shared" si="2"/>
        <v>20.833333333333332</v>
      </c>
      <c r="I21" s="35">
        <f t="shared" si="3"/>
        <v>29250</v>
      </c>
    </row>
  </sheetData>
  <mergeCells count="8">
    <mergeCell ref="B1:E1"/>
    <mergeCell ref="A16:I16"/>
    <mergeCell ref="B18:C18"/>
    <mergeCell ref="D18:E18"/>
    <mergeCell ref="F18:F19"/>
    <mergeCell ref="G18:G19"/>
    <mergeCell ref="H18:H19"/>
    <mergeCell ref="I18:I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workbookViewId="0"/>
  </sheetViews>
  <sheetFormatPr defaultColWidth="14.42578125" defaultRowHeight="15.75" customHeight="1"/>
  <cols>
    <col min="1" max="1" width="24.42578125" customWidth="1"/>
    <col min="2" max="2" width="17.42578125" customWidth="1"/>
    <col min="3" max="3" width="21" customWidth="1"/>
    <col min="4" max="4" width="17" customWidth="1"/>
    <col min="5" max="5" width="19.7109375" customWidth="1"/>
    <col min="6" max="6" width="23.28515625" customWidth="1"/>
    <col min="7" max="7" width="20.140625" customWidth="1"/>
    <col min="9" max="9" width="20.85546875" customWidth="1"/>
  </cols>
  <sheetData>
    <row r="1" spans="1:9">
      <c r="A1" s="24"/>
      <c r="B1" s="155" t="s">
        <v>0</v>
      </c>
      <c r="C1" s="156"/>
      <c r="D1" s="156"/>
      <c r="E1" s="156"/>
      <c r="F1" s="3"/>
      <c r="G1" s="3"/>
      <c r="H1" s="1"/>
      <c r="I1" s="1"/>
    </row>
    <row r="2" spans="1:9">
      <c r="A2" s="24"/>
      <c r="B2" s="3"/>
      <c r="C2" s="3"/>
      <c r="D2" s="3"/>
      <c r="E2" s="3"/>
      <c r="F2" s="3"/>
      <c r="G2" s="3"/>
      <c r="H2" s="1"/>
      <c r="I2" s="1"/>
    </row>
    <row r="3" spans="1:9">
      <c r="A3" s="38" t="s">
        <v>1</v>
      </c>
      <c r="B3" s="39" t="s">
        <v>2</v>
      </c>
      <c r="C3" s="40" t="s">
        <v>3</v>
      </c>
      <c r="D3" s="41" t="s">
        <v>4</v>
      </c>
      <c r="E3" s="40" t="s">
        <v>5</v>
      </c>
      <c r="F3" s="41" t="s">
        <v>6</v>
      </c>
      <c r="G3" s="42" t="s">
        <v>7</v>
      </c>
      <c r="H3" s="43"/>
      <c r="I3" s="43"/>
    </row>
    <row r="4" spans="1:9">
      <c r="A4" s="44" t="s">
        <v>57</v>
      </c>
      <c r="B4" s="45">
        <v>71</v>
      </c>
      <c r="C4" s="46">
        <v>22</v>
      </c>
      <c r="D4" s="46">
        <v>49</v>
      </c>
      <c r="E4" s="46">
        <v>25</v>
      </c>
      <c r="F4" s="46">
        <v>74</v>
      </c>
      <c r="G4" s="47">
        <f t="shared" ref="G4:G17" si="0">((B4*8)+(F4*4))/12</f>
        <v>72</v>
      </c>
      <c r="H4" s="48"/>
      <c r="I4" s="48"/>
    </row>
    <row r="5" spans="1:9">
      <c r="A5" s="49" t="s">
        <v>58</v>
      </c>
      <c r="B5" s="45">
        <v>66</v>
      </c>
      <c r="C5" s="45">
        <v>17</v>
      </c>
      <c r="D5" s="45">
        <v>47</v>
      </c>
      <c r="E5" s="45">
        <v>50</v>
      </c>
      <c r="F5" s="45">
        <v>97</v>
      </c>
      <c r="G5" s="47">
        <f t="shared" si="0"/>
        <v>76.333333333333329</v>
      </c>
      <c r="H5" s="48"/>
      <c r="I5" s="48"/>
    </row>
    <row r="6" spans="1:9">
      <c r="A6" s="49" t="s">
        <v>48</v>
      </c>
      <c r="B6" s="45">
        <v>110</v>
      </c>
      <c r="C6" s="45">
        <v>40</v>
      </c>
      <c r="D6" s="45">
        <v>68</v>
      </c>
      <c r="E6" s="45">
        <v>0</v>
      </c>
      <c r="F6" s="45">
        <v>68</v>
      </c>
      <c r="G6" s="47">
        <f t="shared" si="0"/>
        <v>96</v>
      </c>
      <c r="H6" s="48"/>
      <c r="I6" s="48"/>
    </row>
    <row r="7" spans="1:9">
      <c r="A7" s="49" t="s">
        <v>59</v>
      </c>
      <c r="B7" s="45">
        <v>24</v>
      </c>
      <c r="C7" s="45">
        <v>0</v>
      </c>
      <c r="D7" s="45">
        <v>24</v>
      </c>
      <c r="E7" s="45">
        <v>0</v>
      </c>
      <c r="F7" s="45">
        <v>24</v>
      </c>
      <c r="G7" s="47">
        <f t="shared" si="0"/>
        <v>24</v>
      </c>
      <c r="H7" s="48"/>
      <c r="I7" s="48"/>
    </row>
    <row r="8" spans="1:9">
      <c r="A8" s="49" t="s">
        <v>60</v>
      </c>
      <c r="B8" s="45">
        <v>47</v>
      </c>
      <c r="C8" s="45">
        <v>21</v>
      </c>
      <c r="D8" s="45">
        <v>26</v>
      </c>
      <c r="E8" s="45">
        <v>25</v>
      </c>
      <c r="F8" s="45">
        <v>51</v>
      </c>
      <c r="G8" s="47">
        <f t="shared" si="0"/>
        <v>48.333333333333336</v>
      </c>
      <c r="H8" s="48"/>
      <c r="I8" s="48"/>
    </row>
    <row r="9" spans="1:9">
      <c r="A9" s="49" t="s">
        <v>52</v>
      </c>
      <c r="B9" s="45">
        <v>96</v>
      </c>
      <c r="C9" s="45">
        <v>23</v>
      </c>
      <c r="D9" s="45">
        <v>73</v>
      </c>
      <c r="E9" s="45">
        <v>50</v>
      </c>
      <c r="F9" s="45">
        <v>123</v>
      </c>
      <c r="G9" s="47">
        <f t="shared" si="0"/>
        <v>105</v>
      </c>
      <c r="H9" s="48"/>
      <c r="I9" s="48"/>
    </row>
    <row r="10" spans="1:9">
      <c r="A10" s="49" t="s">
        <v>61</v>
      </c>
      <c r="B10" s="45">
        <v>85</v>
      </c>
      <c r="C10" s="45">
        <v>12</v>
      </c>
      <c r="D10" s="45">
        <v>67</v>
      </c>
      <c r="E10" s="45">
        <v>25</v>
      </c>
      <c r="F10" s="45">
        <v>92</v>
      </c>
      <c r="G10" s="47">
        <f t="shared" si="0"/>
        <v>87.333333333333329</v>
      </c>
      <c r="H10" s="48"/>
      <c r="I10" s="48"/>
    </row>
    <row r="11" spans="1:9">
      <c r="A11" s="49" t="s">
        <v>62</v>
      </c>
      <c r="B11" s="45">
        <v>0</v>
      </c>
      <c r="C11" s="45">
        <v>0</v>
      </c>
      <c r="D11" s="45">
        <v>0</v>
      </c>
      <c r="E11" s="45">
        <v>25</v>
      </c>
      <c r="F11" s="45">
        <v>25</v>
      </c>
      <c r="G11" s="47">
        <f t="shared" si="0"/>
        <v>8.3333333333333339</v>
      </c>
      <c r="H11" s="48"/>
      <c r="I11" s="48"/>
    </row>
    <row r="12" spans="1:9">
      <c r="A12" s="49" t="s">
        <v>63</v>
      </c>
      <c r="B12" s="45">
        <v>30</v>
      </c>
      <c r="C12" s="45">
        <v>7</v>
      </c>
      <c r="D12" s="45">
        <v>22</v>
      </c>
      <c r="E12" s="45">
        <v>0</v>
      </c>
      <c r="F12" s="45">
        <v>22</v>
      </c>
      <c r="G12" s="47">
        <f t="shared" si="0"/>
        <v>27.333333333333332</v>
      </c>
      <c r="H12" s="48"/>
      <c r="I12" s="48"/>
    </row>
    <row r="13" spans="1:9">
      <c r="A13" s="23" t="s">
        <v>64</v>
      </c>
      <c r="B13" s="45">
        <v>35</v>
      </c>
      <c r="C13" s="45">
        <v>12</v>
      </c>
      <c r="D13" s="45">
        <v>22</v>
      </c>
      <c r="E13" s="45">
        <v>0</v>
      </c>
      <c r="F13" s="45">
        <v>22</v>
      </c>
      <c r="G13" s="47">
        <f t="shared" si="0"/>
        <v>30.666666666666668</v>
      </c>
      <c r="H13" s="48"/>
      <c r="I13" s="48"/>
    </row>
    <row r="14" spans="1:9">
      <c r="A14" s="49" t="s">
        <v>65</v>
      </c>
      <c r="B14" s="45">
        <v>25</v>
      </c>
      <c r="C14" s="45">
        <v>0</v>
      </c>
      <c r="D14" s="45">
        <v>25</v>
      </c>
      <c r="E14" s="45">
        <v>25</v>
      </c>
      <c r="F14" s="45">
        <v>50</v>
      </c>
      <c r="G14" s="47">
        <f t="shared" si="0"/>
        <v>33.333333333333336</v>
      </c>
      <c r="H14" s="48"/>
      <c r="I14" s="48"/>
    </row>
    <row r="15" spans="1:9">
      <c r="A15" s="49" t="s">
        <v>66</v>
      </c>
      <c r="B15" s="45">
        <v>23</v>
      </c>
      <c r="C15" s="45">
        <v>0</v>
      </c>
      <c r="D15" s="45">
        <v>23</v>
      </c>
      <c r="E15" s="45">
        <v>0</v>
      </c>
      <c r="F15" s="45">
        <v>23</v>
      </c>
      <c r="G15" s="47">
        <f t="shared" si="0"/>
        <v>23</v>
      </c>
      <c r="H15" s="48"/>
      <c r="I15" s="48"/>
    </row>
    <row r="16" spans="1:9">
      <c r="A16" s="23" t="s">
        <v>21</v>
      </c>
      <c r="B16" s="45">
        <v>63</v>
      </c>
      <c r="C16" s="45">
        <v>18</v>
      </c>
      <c r="D16" s="45">
        <v>44</v>
      </c>
      <c r="E16" s="45">
        <v>25</v>
      </c>
      <c r="F16" s="45">
        <v>69</v>
      </c>
      <c r="G16" s="47">
        <f t="shared" si="0"/>
        <v>65</v>
      </c>
      <c r="H16" s="48"/>
      <c r="I16" s="48"/>
    </row>
    <row r="17" spans="1:9">
      <c r="A17" s="49" t="s">
        <v>67</v>
      </c>
      <c r="B17" s="45">
        <v>58</v>
      </c>
      <c r="C17" s="45">
        <v>16</v>
      </c>
      <c r="D17" s="45">
        <v>42</v>
      </c>
      <c r="E17" s="45">
        <v>25</v>
      </c>
      <c r="F17" s="45">
        <v>67</v>
      </c>
      <c r="G17" s="47">
        <f t="shared" si="0"/>
        <v>61</v>
      </c>
      <c r="H17" s="48"/>
      <c r="I17" s="48"/>
    </row>
    <row r="18" spans="1:9">
      <c r="A18" s="50" t="s">
        <v>68</v>
      </c>
      <c r="B18" s="51">
        <f t="shared" ref="B18:G18" si="1">SUM(B4:B17)</f>
        <v>733</v>
      </c>
      <c r="C18" s="52">
        <f t="shared" si="1"/>
        <v>188</v>
      </c>
      <c r="D18" s="52">
        <f t="shared" si="1"/>
        <v>532</v>
      </c>
      <c r="E18" s="52">
        <f t="shared" si="1"/>
        <v>275</v>
      </c>
      <c r="F18" s="52">
        <f t="shared" si="1"/>
        <v>807</v>
      </c>
      <c r="G18" s="53">
        <f t="shared" si="1"/>
        <v>757.66666666666663</v>
      </c>
      <c r="H18" s="48"/>
      <c r="I18" s="48"/>
    </row>
    <row r="19" spans="1:9">
      <c r="A19" s="54"/>
      <c r="B19" s="43"/>
      <c r="C19" s="43"/>
      <c r="D19" s="43"/>
      <c r="E19" s="55"/>
      <c r="F19" s="43"/>
      <c r="G19" s="56"/>
      <c r="H19" s="48"/>
      <c r="I19" s="48"/>
    </row>
    <row r="20" spans="1:9">
      <c r="A20" s="164" t="s">
        <v>22</v>
      </c>
      <c r="B20" s="158"/>
      <c r="C20" s="158"/>
      <c r="D20" s="158"/>
      <c r="E20" s="158"/>
      <c r="F20" s="158"/>
      <c r="G20" s="158"/>
      <c r="H20" s="158"/>
      <c r="I20" s="158"/>
    </row>
    <row r="21" spans="1:9">
      <c r="A21" s="57"/>
      <c r="B21" s="57"/>
      <c r="C21" s="57"/>
      <c r="D21" s="57"/>
      <c r="E21" s="57"/>
      <c r="F21" s="57"/>
      <c r="G21" s="57"/>
      <c r="H21" s="57"/>
      <c r="I21" s="57"/>
    </row>
    <row r="22" spans="1:9">
      <c r="A22" s="58" t="s">
        <v>23</v>
      </c>
      <c r="B22" s="165" t="s">
        <v>24</v>
      </c>
      <c r="C22" s="160"/>
      <c r="D22" s="165" t="s">
        <v>25</v>
      </c>
      <c r="E22" s="160"/>
      <c r="F22" s="166" t="s">
        <v>26</v>
      </c>
      <c r="G22" s="166" t="s">
        <v>27</v>
      </c>
      <c r="H22" s="166" t="s">
        <v>28</v>
      </c>
      <c r="I22" s="167" t="s">
        <v>29</v>
      </c>
    </row>
    <row r="23" spans="1:9">
      <c r="A23" s="60" t="s">
        <v>30</v>
      </c>
      <c r="B23" s="61" t="s">
        <v>31</v>
      </c>
      <c r="C23" s="61" t="s">
        <v>32</v>
      </c>
      <c r="D23" s="61" t="s">
        <v>33</v>
      </c>
      <c r="E23" s="61" t="s">
        <v>34</v>
      </c>
      <c r="F23" s="162"/>
      <c r="G23" s="162"/>
      <c r="H23" s="162"/>
      <c r="I23" s="162"/>
    </row>
    <row r="24" spans="1:9">
      <c r="A24" s="62" t="s">
        <v>69</v>
      </c>
      <c r="B24" s="39" t="s">
        <v>44</v>
      </c>
      <c r="C24" s="45">
        <v>10</v>
      </c>
      <c r="D24" s="45">
        <v>1206</v>
      </c>
      <c r="E24" s="45" t="s">
        <v>37</v>
      </c>
      <c r="F24" s="45">
        <v>10</v>
      </c>
      <c r="G24" s="45">
        <v>10</v>
      </c>
      <c r="H24" s="63">
        <f>((F24*6)+(G24*4))/12</f>
        <v>8.3333333333333339</v>
      </c>
      <c r="I24" s="64">
        <f>H24*D24</f>
        <v>10050</v>
      </c>
    </row>
  </sheetData>
  <mergeCells count="8">
    <mergeCell ref="B1:E1"/>
    <mergeCell ref="A20:I20"/>
    <mergeCell ref="B22:C22"/>
    <mergeCell ref="D22:E22"/>
    <mergeCell ref="F22:F23"/>
    <mergeCell ref="G22:G23"/>
    <mergeCell ref="H22:H23"/>
    <mergeCell ref="I22:I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24"/>
  <sheetViews>
    <sheetView workbookViewId="0">
      <selection activeCell="H16" sqref="H16"/>
    </sheetView>
  </sheetViews>
  <sheetFormatPr defaultColWidth="14.42578125" defaultRowHeight="15.75" customHeight="1"/>
  <cols>
    <col min="1" max="1" width="25.140625" style="119" customWidth="1"/>
    <col min="2" max="2" width="17.28515625" style="119" customWidth="1"/>
    <col min="3" max="3" width="19.85546875" style="119" customWidth="1"/>
    <col min="4" max="4" width="18.85546875" style="119" customWidth="1"/>
    <col min="5" max="5" width="19.85546875" style="119" customWidth="1"/>
    <col min="6" max="6" width="16.85546875" style="119" customWidth="1"/>
    <col min="7" max="7" width="19.140625" style="119" customWidth="1"/>
    <col min="8" max="8" width="14.42578125" style="119"/>
    <col min="9" max="9" width="18.5703125" style="119" customWidth="1"/>
    <col min="10" max="16384" width="14.42578125" style="119"/>
  </cols>
  <sheetData>
    <row r="1" spans="1:9" ht="14.25">
      <c r="A1" s="15"/>
      <c r="B1" s="155" t="s">
        <v>0</v>
      </c>
      <c r="C1" s="156"/>
      <c r="D1" s="156"/>
      <c r="E1" s="156"/>
      <c r="F1" s="120"/>
      <c r="G1" s="120"/>
      <c r="H1" s="15"/>
      <c r="I1" s="15"/>
    </row>
    <row r="2" spans="1:9" ht="14.25">
      <c r="A2" s="15"/>
      <c r="B2" s="120"/>
      <c r="C2" s="120"/>
      <c r="D2" s="120"/>
      <c r="E2" s="120"/>
      <c r="F2" s="120"/>
      <c r="G2" s="120"/>
      <c r="H2" s="15"/>
      <c r="I2" s="15"/>
    </row>
    <row r="3" spans="1:9" ht="43.5" customHeight="1">
      <c r="A3" s="121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  <c r="H3" s="120"/>
      <c r="I3" s="120"/>
    </row>
    <row r="4" spans="1:9" ht="57">
      <c r="A4" s="9" t="s">
        <v>108</v>
      </c>
      <c r="B4" s="10">
        <v>47</v>
      </c>
      <c r="C4" s="69">
        <v>23</v>
      </c>
      <c r="D4" s="69">
        <v>20</v>
      </c>
      <c r="E4" s="7">
        <v>0</v>
      </c>
      <c r="F4" s="69">
        <v>20</v>
      </c>
      <c r="G4" s="86">
        <f t="shared" ref="G4:G16" si="0">((B4*8)+(F4*4))/12</f>
        <v>38</v>
      </c>
      <c r="H4" s="15"/>
      <c r="I4" s="15"/>
    </row>
    <row r="5" spans="1:9" ht="42.75">
      <c r="A5" s="13" t="s">
        <v>109</v>
      </c>
      <c r="B5" s="10">
        <v>72</v>
      </c>
      <c r="C5" s="69">
        <v>22</v>
      </c>
      <c r="D5" s="69">
        <v>48</v>
      </c>
      <c r="E5" s="122">
        <v>0</v>
      </c>
      <c r="F5" s="122">
        <v>48</v>
      </c>
      <c r="G5" s="86">
        <f t="shared" si="0"/>
        <v>64</v>
      </c>
      <c r="H5" s="15"/>
      <c r="I5" s="15"/>
    </row>
    <row r="6" spans="1:9" ht="57">
      <c r="A6" s="13" t="s">
        <v>98</v>
      </c>
      <c r="B6" s="10">
        <v>48</v>
      </c>
      <c r="C6" s="11">
        <v>0</v>
      </c>
      <c r="D6" s="11">
        <v>48</v>
      </c>
      <c r="E6" s="5">
        <v>25</v>
      </c>
      <c r="F6" s="11">
        <v>73</v>
      </c>
      <c r="G6" s="86">
        <f t="shared" si="0"/>
        <v>56.333333333333336</v>
      </c>
      <c r="H6" s="15"/>
      <c r="I6" s="15"/>
    </row>
    <row r="7" spans="1:9" ht="47.25" customHeight="1">
      <c r="A7" s="123" t="s">
        <v>173</v>
      </c>
      <c r="B7" s="10">
        <v>0</v>
      </c>
      <c r="C7" s="10">
        <v>0</v>
      </c>
      <c r="D7" s="10">
        <v>0</v>
      </c>
      <c r="E7" s="124">
        <v>25</v>
      </c>
      <c r="F7" s="124">
        <v>25</v>
      </c>
      <c r="G7" s="125">
        <f t="shared" si="0"/>
        <v>8.3333333333333339</v>
      </c>
      <c r="H7" s="15"/>
      <c r="I7" s="15"/>
    </row>
    <row r="8" spans="1:9" ht="57">
      <c r="A8" s="13" t="s">
        <v>62</v>
      </c>
      <c r="B8" s="10">
        <v>50</v>
      </c>
      <c r="C8" s="10">
        <v>25</v>
      </c>
      <c r="D8" s="10">
        <v>25</v>
      </c>
      <c r="E8" s="14">
        <v>0</v>
      </c>
      <c r="F8" s="10">
        <v>21</v>
      </c>
      <c r="G8" s="86">
        <f t="shared" si="0"/>
        <v>40.333333333333336</v>
      </c>
      <c r="H8" s="15"/>
      <c r="I8" s="15"/>
    </row>
    <row r="9" spans="1:9" ht="57">
      <c r="A9" s="23" t="s">
        <v>40</v>
      </c>
      <c r="B9" s="10">
        <v>61</v>
      </c>
      <c r="C9" s="10">
        <v>14</v>
      </c>
      <c r="D9" s="10">
        <v>47</v>
      </c>
      <c r="E9" s="10">
        <v>25</v>
      </c>
      <c r="F9" s="10">
        <v>72</v>
      </c>
      <c r="G9" s="86">
        <f t="shared" si="0"/>
        <v>64.666666666666671</v>
      </c>
      <c r="H9" s="15"/>
      <c r="I9" s="15"/>
    </row>
    <row r="10" spans="1:9" ht="57">
      <c r="A10" s="13" t="s">
        <v>110</v>
      </c>
      <c r="B10" s="14">
        <v>47</v>
      </c>
      <c r="C10" s="14">
        <v>23</v>
      </c>
      <c r="D10" s="10">
        <v>24</v>
      </c>
      <c r="E10" s="14">
        <v>25</v>
      </c>
      <c r="F10" s="10">
        <v>49</v>
      </c>
      <c r="G10" s="86">
        <f t="shared" si="0"/>
        <v>47.666666666666664</v>
      </c>
      <c r="H10" s="15"/>
      <c r="I10" s="15"/>
    </row>
    <row r="11" spans="1:9" ht="28.5">
      <c r="A11" s="13" t="s">
        <v>111</v>
      </c>
      <c r="B11" s="14">
        <v>20</v>
      </c>
      <c r="C11" s="14">
        <v>0</v>
      </c>
      <c r="D11" s="10">
        <v>20</v>
      </c>
      <c r="E11" s="14">
        <v>0</v>
      </c>
      <c r="F11" s="10">
        <v>20</v>
      </c>
      <c r="G11" s="86">
        <f t="shared" si="0"/>
        <v>20</v>
      </c>
      <c r="H11" s="15"/>
      <c r="I11" s="15"/>
    </row>
    <row r="12" spans="1:9" ht="42.75">
      <c r="A12" s="13" t="s">
        <v>112</v>
      </c>
      <c r="B12" s="14">
        <v>91</v>
      </c>
      <c r="C12" s="14">
        <v>41</v>
      </c>
      <c r="D12" s="10">
        <v>50</v>
      </c>
      <c r="E12" s="124">
        <v>25</v>
      </c>
      <c r="F12" s="124">
        <v>75</v>
      </c>
      <c r="G12" s="86">
        <f t="shared" si="0"/>
        <v>85.666666666666671</v>
      </c>
      <c r="H12" s="15"/>
      <c r="I12" s="15"/>
    </row>
    <row r="13" spans="1:9" ht="28.5">
      <c r="A13" s="13" t="s">
        <v>113</v>
      </c>
      <c r="B13" s="14">
        <v>49</v>
      </c>
      <c r="C13" s="14">
        <v>0</v>
      </c>
      <c r="D13" s="10">
        <v>49</v>
      </c>
      <c r="E13" s="14">
        <v>25</v>
      </c>
      <c r="F13" s="10">
        <v>74</v>
      </c>
      <c r="G13" s="86">
        <f t="shared" si="0"/>
        <v>57.333333333333336</v>
      </c>
      <c r="H13" s="15"/>
      <c r="I13" s="15"/>
    </row>
    <row r="14" spans="1:9" ht="15">
      <c r="A14" s="91" t="s">
        <v>48</v>
      </c>
      <c r="B14" s="14">
        <v>59</v>
      </c>
      <c r="C14" s="14">
        <v>34</v>
      </c>
      <c r="D14" s="10">
        <v>25</v>
      </c>
      <c r="E14" s="124">
        <v>0</v>
      </c>
      <c r="F14" s="124">
        <v>25</v>
      </c>
      <c r="G14" s="125">
        <f t="shared" si="0"/>
        <v>47.666666666666664</v>
      </c>
      <c r="H14" s="15"/>
      <c r="I14" s="15"/>
    </row>
    <row r="15" spans="1:9" ht="57">
      <c r="A15" s="123" t="s">
        <v>39</v>
      </c>
      <c r="B15" s="14">
        <v>0</v>
      </c>
      <c r="C15" s="14">
        <v>0</v>
      </c>
      <c r="D15" s="10">
        <v>0</v>
      </c>
      <c r="E15" s="124">
        <v>25</v>
      </c>
      <c r="F15" s="124">
        <v>25</v>
      </c>
      <c r="G15" s="125">
        <f t="shared" si="0"/>
        <v>8.3333333333333339</v>
      </c>
      <c r="H15" s="15"/>
      <c r="I15" s="15"/>
    </row>
    <row r="16" spans="1:9" ht="28.5">
      <c r="A16" s="13" t="s">
        <v>16</v>
      </c>
      <c r="B16" s="14">
        <v>85</v>
      </c>
      <c r="C16" s="14">
        <v>14</v>
      </c>
      <c r="D16" s="10">
        <v>71</v>
      </c>
      <c r="E16" s="14">
        <v>25</v>
      </c>
      <c r="F16" s="10">
        <v>91</v>
      </c>
      <c r="G16" s="86">
        <f t="shared" si="0"/>
        <v>87</v>
      </c>
      <c r="H16" s="15"/>
      <c r="I16" s="15"/>
    </row>
    <row r="17" spans="1:9" ht="15">
      <c r="A17" s="17" t="s">
        <v>14</v>
      </c>
      <c r="B17" s="17">
        <f t="shared" ref="B17:G17" si="1">SUM(B4:B16)</f>
        <v>629</v>
      </c>
      <c r="C17" s="17">
        <f t="shared" si="1"/>
        <v>196</v>
      </c>
      <c r="D17" s="17">
        <f t="shared" si="1"/>
        <v>427</v>
      </c>
      <c r="E17" s="17">
        <f t="shared" si="1"/>
        <v>200</v>
      </c>
      <c r="F17" s="17">
        <f t="shared" si="1"/>
        <v>618</v>
      </c>
      <c r="G17" s="20">
        <f t="shared" si="1"/>
        <v>625.33333333333337</v>
      </c>
      <c r="H17" s="15"/>
      <c r="I17" s="15"/>
    </row>
    <row r="18" spans="1:9" ht="15">
      <c r="A18" s="15"/>
      <c r="B18" s="118"/>
      <c r="C18" s="118"/>
      <c r="D18" s="118"/>
      <c r="E18" s="118"/>
      <c r="F18" s="120"/>
      <c r="G18" s="120"/>
      <c r="H18" s="15"/>
      <c r="I18" s="15"/>
    </row>
    <row r="19" spans="1:9" ht="14.25">
      <c r="A19" s="15"/>
      <c r="B19" s="155" t="s">
        <v>95</v>
      </c>
      <c r="C19" s="156"/>
      <c r="D19" s="156"/>
      <c r="E19" s="156"/>
      <c r="F19" s="120"/>
      <c r="G19" s="120"/>
      <c r="H19" s="15"/>
      <c r="I19" s="15"/>
    </row>
    <row r="20" spans="1:9" ht="14.25">
      <c r="A20" s="15"/>
      <c r="B20" s="120"/>
      <c r="C20" s="120"/>
      <c r="D20" s="120"/>
      <c r="E20" s="120"/>
      <c r="F20" s="120"/>
      <c r="G20" s="120"/>
      <c r="H20" s="15"/>
      <c r="I20" s="15"/>
    </row>
    <row r="21" spans="1:9" ht="42.75">
      <c r="A21" s="121" t="s">
        <v>1</v>
      </c>
      <c r="B21" s="5" t="s">
        <v>2</v>
      </c>
      <c r="C21" s="6" t="s">
        <v>3</v>
      </c>
      <c r="D21" s="7" t="s">
        <v>4</v>
      </c>
      <c r="E21" s="6" t="s">
        <v>5</v>
      </c>
      <c r="F21" s="7" t="s">
        <v>6</v>
      </c>
      <c r="G21" s="8" t="s">
        <v>7</v>
      </c>
      <c r="H21" s="15"/>
      <c r="I21" s="15"/>
    </row>
    <row r="22" spans="1:9" ht="42.75">
      <c r="A22" s="68" t="s">
        <v>109</v>
      </c>
      <c r="B22" s="14">
        <v>25</v>
      </c>
      <c r="C22" s="7">
        <v>0</v>
      </c>
      <c r="D22" s="69">
        <v>25</v>
      </c>
      <c r="E22" s="7">
        <v>0</v>
      </c>
      <c r="F22" s="7">
        <v>25</v>
      </c>
      <c r="G22" s="8">
        <f>((B22*8)+(F22*4))/12</f>
        <v>25</v>
      </c>
      <c r="H22" s="15"/>
      <c r="I22" s="15"/>
    </row>
    <row r="23" spans="1:9" ht="15">
      <c r="A23" s="17" t="s">
        <v>14</v>
      </c>
      <c r="B23" s="17">
        <v>25</v>
      </c>
      <c r="C23" s="17">
        <v>0</v>
      </c>
      <c r="D23" s="17">
        <v>25</v>
      </c>
      <c r="E23" s="17">
        <v>0</v>
      </c>
      <c r="F23" s="17">
        <v>25</v>
      </c>
      <c r="G23" s="83">
        <f>SUM(G22)</f>
        <v>25</v>
      </c>
      <c r="H23" s="15"/>
      <c r="I23" s="71"/>
    </row>
    <row r="24" spans="1:9" ht="15">
      <c r="A24" s="118"/>
      <c r="B24" s="118"/>
      <c r="C24" s="118"/>
      <c r="D24" s="118"/>
      <c r="E24" s="118"/>
      <c r="F24" s="118"/>
      <c r="G24" s="118"/>
      <c r="H24" s="118"/>
      <c r="I24" s="118"/>
    </row>
  </sheetData>
  <mergeCells count="2">
    <mergeCell ref="B1:E1"/>
    <mergeCell ref="B19:E19"/>
  </mergeCells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5"/>
  <sheetViews>
    <sheetView workbookViewId="0">
      <selection activeCell="G18" sqref="G18"/>
    </sheetView>
  </sheetViews>
  <sheetFormatPr defaultColWidth="14.42578125" defaultRowHeight="15.75" customHeight="1"/>
  <cols>
    <col min="1" max="1" width="24.42578125" customWidth="1"/>
    <col min="2" max="2" width="17.28515625" customWidth="1"/>
    <col min="3" max="3" width="19.85546875" customWidth="1"/>
    <col min="4" max="4" width="18.85546875" customWidth="1"/>
    <col min="5" max="5" width="19.85546875" customWidth="1"/>
    <col min="6" max="6" width="16.85546875" customWidth="1"/>
    <col min="7" max="7" width="19.140625" customWidth="1"/>
    <col min="9" max="9" width="18.5703125" customWidth="1"/>
  </cols>
  <sheetData>
    <row r="1" spans="1:9">
      <c r="A1" s="1"/>
      <c r="B1" s="155" t="s">
        <v>0</v>
      </c>
      <c r="C1" s="156"/>
      <c r="D1" s="156"/>
      <c r="E1" s="156"/>
      <c r="F1" s="3"/>
      <c r="G1" s="3"/>
      <c r="H1" s="1"/>
      <c r="I1" s="1"/>
    </row>
    <row r="2" spans="1:9">
      <c r="A2" s="1"/>
      <c r="B2" s="3"/>
      <c r="C2" s="3"/>
      <c r="D2" s="3"/>
      <c r="E2" s="3"/>
      <c r="F2" s="3"/>
      <c r="G2" s="3"/>
      <c r="H2" s="1"/>
      <c r="I2" s="1"/>
    </row>
    <row r="3" spans="1:9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  <c r="H3" s="3"/>
      <c r="I3" s="3"/>
    </row>
    <row r="4" spans="1:9">
      <c r="A4" s="9" t="s">
        <v>70</v>
      </c>
      <c r="B4" s="10">
        <f>25+25+24+23+29</f>
        <v>126</v>
      </c>
      <c r="C4" s="11">
        <v>25</v>
      </c>
      <c r="D4" s="11">
        <f t="shared" ref="D4:D11" si="0">B4-C4</f>
        <v>101</v>
      </c>
      <c r="E4" s="5">
        <v>25</v>
      </c>
      <c r="F4" s="11">
        <f t="shared" ref="F4:F11" si="1">D4+E4</f>
        <v>126</v>
      </c>
      <c r="G4" s="37">
        <f t="shared" ref="G4:G11" si="2">((B4*8)+(F4*4))/12</f>
        <v>126</v>
      </c>
      <c r="H4" s="1"/>
      <c r="I4" s="1"/>
    </row>
    <row r="5" spans="1:9">
      <c r="A5" s="13" t="s">
        <v>71</v>
      </c>
      <c r="B5" s="10">
        <f>25+26+29</f>
        <v>80</v>
      </c>
      <c r="C5" s="10">
        <v>25</v>
      </c>
      <c r="D5" s="11">
        <f t="shared" si="0"/>
        <v>55</v>
      </c>
      <c r="E5" s="14">
        <v>25</v>
      </c>
      <c r="F5" s="11">
        <f t="shared" si="1"/>
        <v>80</v>
      </c>
      <c r="G5" s="37">
        <f t="shared" si="2"/>
        <v>80</v>
      </c>
      <c r="H5" s="1"/>
      <c r="I5" s="1"/>
    </row>
    <row r="6" spans="1:9">
      <c r="A6" s="23" t="s">
        <v>72</v>
      </c>
      <c r="B6" s="10">
        <f>26+24+26+27+18+23+21</f>
        <v>165</v>
      </c>
      <c r="C6" s="10">
        <v>17</v>
      </c>
      <c r="D6" s="11">
        <f t="shared" si="0"/>
        <v>148</v>
      </c>
      <c r="E6" s="10">
        <v>25</v>
      </c>
      <c r="F6" s="11">
        <f t="shared" si="1"/>
        <v>173</v>
      </c>
      <c r="G6" s="37">
        <f t="shared" si="2"/>
        <v>167.66666666666666</v>
      </c>
      <c r="H6" s="1"/>
      <c r="I6" s="1"/>
    </row>
    <row r="7" spans="1:9">
      <c r="A7" s="13" t="s">
        <v>57</v>
      </c>
      <c r="B7" s="14">
        <v>26</v>
      </c>
      <c r="C7" s="14">
        <v>0</v>
      </c>
      <c r="D7" s="11">
        <f t="shared" si="0"/>
        <v>26</v>
      </c>
      <c r="E7" s="14">
        <v>25</v>
      </c>
      <c r="F7" s="11">
        <f t="shared" si="1"/>
        <v>51</v>
      </c>
      <c r="G7" s="37">
        <f t="shared" si="2"/>
        <v>34.333333333333336</v>
      </c>
      <c r="H7" s="1"/>
      <c r="I7" s="1"/>
    </row>
    <row r="8" spans="1:9">
      <c r="A8" s="13" t="s">
        <v>73</v>
      </c>
      <c r="B8" s="14">
        <f>26+25+25+25+27</f>
        <v>128</v>
      </c>
      <c r="C8" s="14">
        <v>25</v>
      </c>
      <c r="D8" s="11">
        <f t="shared" si="0"/>
        <v>103</v>
      </c>
      <c r="E8" s="14">
        <v>50</v>
      </c>
      <c r="F8" s="11">
        <f t="shared" si="1"/>
        <v>153</v>
      </c>
      <c r="G8" s="37">
        <f t="shared" si="2"/>
        <v>136.33333333333334</v>
      </c>
      <c r="H8" s="1"/>
      <c r="I8" s="1"/>
    </row>
    <row r="9" spans="1:9">
      <c r="A9" s="23" t="s">
        <v>40</v>
      </c>
      <c r="B9" s="14">
        <f>25+25+25+23</f>
        <v>98</v>
      </c>
      <c r="C9" s="14">
        <v>22</v>
      </c>
      <c r="D9" s="11">
        <f t="shared" si="0"/>
        <v>76</v>
      </c>
      <c r="E9" s="14">
        <v>50</v>
      </c>
      <c r="F9" s="11">
        <f t="shared" si="1"/>
        <v>126</v>
      </c>
      <c r="G9" s="37">
        <f t="shared" si="2"/>
        <v>107.33333333333333</v>
      </c>
      <c r="H9" s="1"/>
      <c r="I9" s="1"/>
    </row>
    <row r="10" spans="1:9">
      <c r="A10" s="22" t="s">
        <v>74</v>
      </c>
      <c r="B10" s="14">
        <f>17+24</f>
        <v>41</v>
      </c>
      <c r="C10" s="14">
        <v>24</v>
      </c>
      <c r="D10" s="11">
        <f t="shared" si="0"/>
        <v>17</v>
      </c>
      <c r="E10" s="14">
        <v>0</v>
      </c>
      <c r="F10" s="11">
        <f t="shared" si="1"/>
        <v>17</v>
      </c>
      <c r="G10" s="37">
        <f t="shared" si="2"/>
        <v>33</v>
      </c>
      <c r="H10" s="1"/>
      <c r="I10" s="1"/>
    </row>
    <row r="11" spans="1:9">
      <c r="A11" s="13" t="s">
        <v>75</v>
      </c>
      <c r="B11" s="14">
        <f>25+17</f>
        <v>42</v>
      </c>
      <c r="C11" s="14">
        <v>15</v>
      </c>
      <c r="D11" s="11">
        <f t="shared" si="0"/>
        <v>27</v>
      </c>
      <c r="E11" s="14">
        <v>25</v>
      </c>
      <c r="F11" s="11">
        <f t="shared" si="1"/>
        <v>52</v>
      </c>
      <c r="G11" s="37">
        <f t="shared" si="2"/>
        <v>45.333333333333336</v>
      </c>
      <c r="H11" s="1"/>
      <c r="I11" s="1"/>
    </row>
    <row r="12" spans="1:9">
      <c r="A12" s="17" t="s">
        <v>14</v>
      </c>
      <c r="B12" s="17">
        <f t="shared" ref="B12:G12" si="3">SUM(B4:B11)</f>
        <v>706</v>
      </c>
      <c r="C12" s="17">
        <f t="shared" si="3"/>
        <v>153</v>
      </c>
      <c r="D12" s="17">
        <f t="shared" si="3"/>
        <v>553</v>
      </c>
      <c r="E12" s="17">
        <f t="shared" si="3"/>
        <v>225</v>
      </c>
      <c r="F12" s="17">
        <f t="shared" si="3"/>
        <v>778</v>
      </c>
      <c r="G12" s="65">
        <f t="shared" si="3"/>
        <v>730</v>
      </c>
      <c r="H12" s="1"/>
      <c r="I12" s="1"/>
    </row>
    <row r="13" spans="1:9">
      <c r="A13" s="1"/>
      <c r="B13" s="2"/>
      <c r="C13" s="2"/>
      <c r="D13" s="2"/>
      <c r="E13" s="2"/>
      <c r="F13" s="3"/>
      <c r="G13" s="3"/>
      <c r="H13" s="1"/>
      <c r="I13" s="1"/>
    </row>
    <row r="14" spans="1:9">
      <c r="A14" s="157" t="s">
        <v>22</v>
      </c>
      <c r="B14" s="158"/>
      <c r="C14" s="158"/>
      <c r="D14" s="158"/>
      <c r="E14" s="158"/>
      <c r="F14" s="158"/>
      <c r="G14" s="158"/>
      <c r="H14" s="158"/>
      <c r="I14" s="158"/>
    </row>
    <row r="15" spans="1:9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16" t="s">
        <v>23</v>
      </c>
      <c r="B16" s="159" t="s">
        <v>24</v>
      </c>
      <c r="C16" s="160"/>
      <c r="D16" s="159" t="s">
        <v>25</v>
      </c>
      <c r="E16" s="160"/>
      <c r="F16" s="161" t="s">
        <v>26</v>
      </c>
      <c r="G16" s="161" t="s">
        <v>27</v>
      </c>
      <c r="H16" s="161" t="s">
        <v>28</v>
      </c>
      <c r="I16" s="163" t="s">
        <v>29</v>
      </c>
    </row>
    <row r="17" spans="1:9">
      <c r="A17" s="29" t="s">
        <v>30</v>
      </c>
      <c r="B17" s="14" t="s">
        <v>31</v>
      </c>
      <c r="C17" s="14" t="s">
        <v>32</v>
      </c>
      <c r="D17" s="14" t="s">
        <v>33</v>
      </c>
      <c r="E17" s="14" t="s">
        <v>34</v>
      </c>
      <c r="F17" s="162"/>
      <c r="G17" s="162"/>
      <c r="H17" s="162"/>
      <c r="I17" s="162"/>
    </row>
    <row r="18" spans="1:9">
      <c r="A18" s="9" t="s">
        <v>35</v>
      </c>
      <c r="B18" s="33" t="s">
        <v>44</v>
      </c>
      <c r="C18" s="14">
        <v>12</v>
      </c>
      <c r="D18" s="10">
        <v>1187</v>
      </c>
      <c r="E18" s="14" t="s">
        <v>37</v>
      </c>
      <c r="F18" s="14">
        <v>12</v>
      </c>
      <c r="G18" s="14">
        <v>24</v>
      </c>
      <c r="H18" s="31">
        <f t="shared" ref="H18:H25" si="4">((F18*6)+(G18*4))/12</f>
        <v>14</v>
      </c>
      <c r="I18" s="66">
        <f t="shared" ref="I18:I25" si="5">H18*D18</f>
        <v>16618</v>
      </c>
    </row>
    <row r="19" spans="1:9">
      <c r="A19" s="23" t="s">
        <v>76</v>
      </c>
      <c r="B19" s="33" t="s">
        <v>44</v>
      </c>
      <c r="C19" s="14">
        <v>13</v>
      </c>
      <c r="D19" s="10">
        <v>1187</v>
      </c>
      <c r="E19" s="67" t="s">
        <v>37</v>
      </c>
      <c r="F19" s="14">
        <v>13</v>
      </c>
      <c r="G19" s="14">
        <v>24</v>
      </c>
      <c r="H19" s="31">
        <f t="shared" si="4"/>
        <v>14.5</v>
      </c>
      <c r="I19" s="66">
        <f t="shared" si="5"/>
        <v>17211.5</v>
      </c>
    </row>
    <row r="20" spans="1:9">
      <c r="A20" s="23" t="s">
        <v>77</v>
      </c>
      <c r="B20" s="33" t="s">
        <v>44</v>
      </c>
      <c r="C20" s="14">
        <v>13</v>
      </c>
      <c r="D20" s="10">
        <v>1187</v>
      </c>
      <c r="E20" s="67" t="s">
        <v>37</v>
      </c>
      <c r="F20" s="14">
        <v>13</v>
      </c>
      <c r="G20" s="14">
        <v>12</v>
      </c>
      <c r="H20" s="31">
        <f t="shared" si="4"/>
        <v>10.5</v>
      </c>
      <c r="I20" s="66">
        <f t="shared" si="5"/>
        <v>12463.5</v>
      </c>
    </row>
    <row r="21" spans="1:9">
      <c r="A21" s="23" t="s">
        <v>69</v>
      </c>
      <c r="B21" s="33" t="s">
        <v>44</v>
      </c>
      <c r="C21" s="14">
        <v>23</v>
      </c>
      <c r="D21" s="10">
        <v>1187</v>
      </c>
      <c r="E21" s="14" t="s">
        <v>37</v>
      </c>
      <c r="F21" s="14">
        <f>12+11</f>
        <v>23</v>
      </c>
      <c r="G21" s="14">
        <v>12</v>
      </c>
      <c r="H21" s="31">
        <f t="shared" si="4"/>
        <v>15.5</v>
      </c>
      <c r="I21" s="66">
        <f t="shared" si="5"/>
        <v>18398.5</v>
      </c>
    </row>
    <row r="22" spans="1:9">
      <c r="A22" s="23" t="s">
        <v>78</v>
      </c>
      <c r="B22" s="33" t="s">
        <v>44</v>
      </c>
      <c r="C22" s="14">
        <v>12</v>
      </c>
      <c r="D22" s="10">
        <v>1187</v>
      </c>
      <c r="E22" s="14" t="s">
        <v>37</v>
      </c>
      <c r="F22" s="14">
        <v>12</v>
      </c>
      <c r="G22" s="14">
        <v>12</v>
      </c>
      <c r="H22" s="31">
        <f t="shared" si="4"/>
        <v>10</v>
      </c>
      <c r="I22" s="66">
        <f t="shared" si="5"/>
        <v>11870</v>
      </c>
    </row>
    <row r="23" spans="1:9">
      <c r="A23" s="23" t="s">
        <v>79</v>
      </c>
      <c r="B23" s="33" t="s">
        <v>44</v>
      </c>
      <c r="C23" s="14">
        <v>15</v>
      </c>
      <c r="D23" s="10">
        <v>1187</v>
      </c>
      <c r="E23" s="14" t="s">
        <v>37</v>
      </c>
      <c r="F23" s="14">
        <v>15</v>
      </c>
      <c r="G23" s="14">
        <v>12</v>
      </c>
      <c r="H23" s="31">
        <f t="shared" si="4"/>
        <v>11.5</v>
      </c>
      <c r="I23" s="66">
        <f t="shared" si="5"/>
        <v>13650.5</v>
      </c>
    </row>
    <row r="24" spans="1:9">
      <c r="A24" s="13" t="s">
        <v>80</v>
      </c>
      <c r="B24" s="33" t="s">
        <v>44</v>
      </c>
      <c r="C24" s="14">
        <v>13</v>
      </c>
      <c r="D24" s="10">
        <v>1187</v>
      </c>
      <c r="E24" s="14" t="s">
        <v>37</v>
      </c>
      <c r="F24" s="14">
        <v>13</v>
      </c>
      <c r="G24" s="14">
        <v>12</v>
      </c>
      <c r="H24" s="31">
        <f t="shared" si="4"/>
        <v>10.5</v>
      </c>
      <c r="I24" s="66">
        <f t="shared" si="5"/>
        <v>12463.5</v>
      </c>
    </row>
    <row r="25" spans="1:9">
      <c r="A25" s="13" t="s">
        <v>81</v>
      </c>
      <c r="B25" s="33" t="s">
        <v>44</v>
      </c>
      <c r="C25" s="14">
        <v>7</v>
      </c>
      <c r="D25" s="10">
        <v>391</v>
      </c>
      <c r="E25" s="14" t="s">
        <v>37</v>
      </c>
      <c r="F25" s="14">
        <v>7</v>
      </c>
      <c r="G25" s="14">
        <v>0</v>
      </c>
      <c r="H25" s="31">
        <f t="shared" si="4"/>
        <v>3.5</v>
      </c>
      <c r="I25" s="66">
        <f t="shared" si="5"/>
        <v>1368.5</v>
      </c>
    </row>
  </sheetData>
  <mergeCells count="8">
    <mergeCell ref="B1:E1"/>
    <mergeCell ref="A14:I14"/>
    <mergeCell ref="B16:C16"/>
    <mergeCell ref="D16:E16"/>
    <mergeCell ref="F16:F17"/>
    <mergeCell ref="G16:G17"/>
    <mergeCell ref="H16:H17"/>
    <mergeCell ref="I16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ХЖУ</vt:lpstr>
      <vt:lpstr>ШМЛ</vt:lpstr>
      <vt:lpstr>СПК</vt:lpstr>
      <vt:lpstr>КОУ</vt:lpstr>
      <vt:lpstr>ПМУ</vt:lpstr>
      <vt:lpstr>ЗТТ</vt:lpstr>
      <vt:lpstr>КПТТ</vt:lpstr>
      <vt:lpstr>КГПТ (2)</vt:lpstr>
      <vt:lpstr>ЗабТПТиС</vt:lpstr>
      <vt:lpstr>ЧТКУ</vt:lpstr>
      <vt:lpstr>АПК</vt:lpstr>
      <vt:lpstr>ЗабГосК</vt:lpstr>
      <vt:lpstr>ЗабГорК</vt:lpstr>
      <vt:lpstr>КГПТ</vt:lpstr>
      <vt:lpstr>МАПТ</vt:lpstr>
      <vt:lpstr>ЧТОТИБ</vt:lpstr>
      <vt:lpstr>ЧТОТиБ_ГЗ_на 01.09.21</vt:lpstr>
      <vt:lpstr>НАТ</vt:lpstr>
      <vt:lpstr>ПГК</vt:lpstr>
      <vt:lpstr>ЧПК</vt:lpstr>
      <vt:lpstr>ЧПТК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User</cp:lastModifiedBy>
  <cp:lastPrinted>2021-10-15T05:30:51Z</cp:lastPrinted>
  <dcterms:created xsi:type="dcterms:W3CDTF">2021-10-15T01:15:34Z</dcterms:created>
  <dcterms:modified xsi:type="dcterms:W3CDTF">2021-10-15T05:31:21Z</dcterms:modified>
</cp:coreProperties>
</file>